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90" windowWidth="9360" windowHeight="5085" tabRatio="854" activeTab="0"/>
  </bookViews>
  <sheets>
    <sheet name="Pg.1 Overview" sheetId="1" r:id="rId1"/>
    <sheet name="Pg. 2 Parent Organization Data" sheetId="2" r:id="rId2"/>
    <sheet name="Pg. 3 Program Level Data" sheetId="3" r:id="rId3"/>
    <sheet name="Pg. 4 FTE Persnl Costs" sheetId="4" r:id="rId4"/>
    <sheet name="Pg. 5 Allocated FTE Staff" sheetId="5" r:id="rId5"/>
    <sheet name="Pg. 6 PTE &amp; Cont Persnl Costs" sheetId="6" r:id="rId6"/>
    <sheet name="Pg. 7 Non-Personnel Costs" sheetId="7" r:id="rId7"/>
    <sheet name="Pg. 8 Unit Cost Analysis" sheetId="8" r:id="rId8"/>
    <sheet name="Pg. 9 Personnel Cost Analysis" sheetId="9" r:id="rId9"/>
    <sheet name="Pg. 10 Counseling Cost Analysis" sheetId="10" r:id="rId10"/>
    <sheet name="Pg. 11 Key Data Summary" sheetId="11" r:id="rId11"/>
    <sheet name="Appendix A. Source Codes" sheetId="12" r:id="rId12"/>
    <sheet name="Appendix B. Capital Cost Worksh" sheetId="13" r:id="rId13"/>
    <sheet name="CompareCht1 - Personnel Costs " sheetId="14" r:id="rId14"/>
    <sheet name="Compare Cht2 - Unit Costs" sheetId="15" r:id="rId15"/>
    <sheet name="Compar Cht3 - FTE Hourly Rates" sheetId="16" r:id="rId16"/>
    <sheet name="ADSS Data for Charts Only" sheetId="17" r:id="rId17"/>
  </sheets>
  <definedNames/>
  <calcPr fullCalcOnLoad="1"/>
</workbook>
</file>

<file path=xl/comments13.xml><?xml version="1.0" encoding="utf-8"?>
<comments xmlns="http://schemas.openxmlformats.org/spreadsheetml/2006/main">
  <authors>
    <author>ablaakman</author>
  </authors>
  <commentList>
    <comment ref="H9" authorId="0">
      <text>
        <r>
          <rPr>
            <b/>
            <sz val="12"/>
            <rFont val="Tahoma"/>
            <family val="2"/>
          </rPr>
          <t>What percentage of the specific capital resource is used directly or indirectly for the program associated with this cost analysis?</t>
        </r>
        <r>
          <rPr>
            <sz val="8"/>
            <rFont val="Tahoma"/>
            <family val="0"/>
          </rPr>
          <t xml:space="preserve">
</t>
        </r>
      </text>
    </comment>
    <comment ref="A7" authorId="0">
      <text>
        <r>
          <rPr>
            <b/>
            <sz val="12"/>
            <rFont val="Tahoma"/>
            <family val="2"/>
          </rPr>
          <t>Please enter "Expected Life Years of the Item", "Amount Paid for the Item", and "Capital Resource Allocation"</t>
        </r>
      </text>
    </comment>
    <comment ref="B11" authorId="0">
      <text>
        <r>
          <rPr>
            <b/>
            <sz val="12"/>
            <rFont val="Tahoma"/>
            <family val="2"/>
          </rPr>
          <t>includes computers, network components, software, supplies, and contracted computer support services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Aaron Beaston-Blaakman</author>
    <author>ablaakman</author>
  </authors>
  <commentList>
    <comment ref="B8" authorId="0">
      <text>
        <r>
          <rPr>
            <b/>
            <u val="single"/>
            <sz val="12"/>
            <rFont val="Tahoma"/>
            <family val="2"/>
          </rPr>
          <t>Parent Organization</t>
        </r>
        <r>
          <rPr>
            <b/>
            <sz val="12"/>
            <rFont val="Tahoma"/>
            <family val="2"/>
          </rPr>
          <t>: A larger company of which your program is a part. There may be shared or separate financial accounting practices.</t>
        </r>
        <r>
          <rPr>
            <sz val="12"/>
            <rFont val="Tahoma"/>
            <family val="2"/>
          </rPr>
          <t xml:space="preserve">
</t>
        </r>
      </text>
    </comment>
    <comment ref="B14" authorId="0">
      <text>
        <r>
          <rPr>
            <b/>
            <sz val="12"/>
            <rFont val="Tahoma"/>
            <family val="2"/>
          </rPr>
          <t>Total Facility/Organization Costs: Includes both financial expenditures and economic costs borne by the entire organization (I.e. Includes the cost of volunteer time and donated resources.) Total Budget May Serve as a Proxy if Economic Costs are Difficult to Estimate.</t>
        </r>
        <r>
          <rPr>
            <sz val="8"/>
            <rFont val="Tahoma"/>
            <family val="0"/>
          </rPr>
          <t xml:space="preserve">
</t>
        </r>
      </text>
    </comment>
    <comment ref="B16" authorId="1">
      <text>
        <r>
          <rPr>
            <b/>
            <sz val="12"/>
            <rFont val="Tahoma"/>
            <family val="2"/>
          </rPr>
          <t>Total Facility/Organization Costs: Includes both financial expenditures and economic costs borne by the organization (I.e. Includes the cost of volunteer time and donated resources.) Excludes all direct service program costs.
Example:
               Parent Facility
   OP TXT    Residential       CJ</t>
        </r>
      </text>
    </comment>
    <comment ref="B17" authorId="0">
      <text>
        <r>
          <rPr>
            <b/>
            <sz val="12"/>
            <rFont val="Tahoma"/>
            <family val="2"/>
          </rPr>
          <t>For example: Program X uses 30% of total organization resources, while programs Y and Z use 70% of total parent organization resources.</t>
        </r>
      </text>
    </comment>
    <comment ref="B18" authorId="1">
      <text>
        <r>
          <rPr>
            <b/>
            <sz val="12"/>
            <rFont val="Tahoma"/>
            <family val="2"/>
          </rPr>
          <t xml:space="preserve">Calculated Field: No DATA ENTRY. (Dollar Amount of Parent Organization Costs Allocated to the Program.)
</t>
        </r>
      </text>
    </comment>
    <comment ref="B20" authorId="0">
      <text>
        <r>
          <rPr>
            <b/>
            <sz val="12"/>
            <rFont val="Tahoma"/>
            <family val="2"/>
          </rPr>
          <t>Total Program Costs: Includes both financial expenditures and economic costs borne by the program (I.e. Includes the cost of volunteer time and donated resources.) and allocated parent organization costs in #6.</t>
        </r>
        <r>
          <rPr>
            <sz val="8"/>
            <rFont val="Tahoma"/>
            <family val="0"/>
          </rPr>
          <t xml:space="preserve">
</t>
        </r>
      </text>
    </comment>
    <comment ref="B24" authorId="0">
      <text>
        <r>
          <rPr>
            <b/>
            <sz val="12"/>
            <rFont val="Tahoma"/>
            <family val="2"/>
          </rPr>
          <t xml:space="preserve">Calculated Field: No Data Entry </t>
        </r>
      </text>
    </comment>
    <comment ref="L39" authorId="0">
      <text>
        <r>
          <rPr>
            <b/>
            <sz val="8"/>
            <rFont val="Tahoma"/>
            <family val="0"/>
          </rPr>
          <t>Aaron Beaston-Blaakman: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Aaron Beaston-Blaakman</author>
  </authors>
  <commentList>
    <comment ref="B9" authorId="0">
      <text>
        <r>
          <rPr>
            <b/>
            <sz val="12"/>
            <rFont val="Tahoma"/>
            <family val="2"/>
          </rPr>
          <t xml:space="preserve">Number of Active Clients: The number of active clients registered on October 1st of Reporting Period. If data are unavailable, record another date during the period.
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B7" authorId="0">
      <text>
        <r>
          <rPr>
            <b/>
            <sz val="12"/>
            <rFont val="Tahoma"/>
            <family val="2"/>
          </rPr>
          <t>Program Name: Specific Name of Drug-Free Outpatient Program where cost analysis is being conducted. No DATA ENTRY - Linked ITEM</t>
        </r>
        <r>
          <rPr>
            <sz val="8"/>
            <rFont val="Tahoma"/>
            <family val="0"/>
          </rPr>
          <t xml:space="preserve">
</t>
        </r>
      </text>
    </comment>
    <comment ref="B11" authorId="0">
      <text>
        <r>
          <rPr>
            <b/>
            <sz val="12"/>
            <rFont val="Tahoma"/>
            <family val="2"/>
          </rPr>
          <t>Annual Admission Count: The number of admissions to the program during the indicated 12-month period.</t>
        </r>
        <r>
          <rPr>
            <sz val="8"/>
            <rFont val="Tahoma"/>
            <family val="0"/>
          </rPr>
          <t xml:space="preserve">
</t>
        </r>
      </text>
    </comment>
    <comment ref="B13" authorId="0">
      <text>
        <r>
          <rPr>
            <b/>
            <sz val="12"/>
            <rFont val="Tahoma"/>
            <family val="2"/>
          </rPr>
          <t>Annual Discharge/Inactive Count: Total Number of Discharged and "Inactive" clients during the indicated 12-month period.</t>
        </r>
        <r>
          <rPr>
            <sz val="8"/>
            <rFont val="Tahoma"/>
            <family val="0"/>
          </rPr>
          <t xml:space="preserve">
</t>
        </r>
      </text>
    </comment>
    <comment ref="B15" authorId="0">
      <text>
        <r>
          <rPr>
            <b/>
            <sz val="12"/>
            <rFont val="Tahoma"/>
            <family val="2"/>
          </rPr>
          <t>Average Length of Stay (Days): Average number of calendar days enrolled in the program from admission to discharge or inactive status.</t>
        </r>
        <r>
          <rPr>
            <sz val="8"/>
            <rFont val="Tahoma"/>
            <family val="0"/>
          </rPr>
          <t xml:space="preserve">
</t>
        </r>
      </text>
    </comment>
    <comment ref="B17" authorId="0">
      <text>
        <r>
          <rPr>
            <b/>
            <sz val="12"/>
            <rFont val="Tahoma"/>
            <family val="2"/>
          </rPr>
          <t>Client Capacity/Number of Treatment Slots: Number of Licensed Slots at the Treatment Program.</t>
        </r>
      </text>
    </comment>
    <comment ref="B19" authorId="0">
      <text>
        <r>
          <rPr>
            <b/>
            <sz val="12"/>
            <rFont val="Tahoma"/>
            <family val="2"/>
          </rPr>
          <t>Total Costs: Total Financial and Economic Costs to the Program (includes personnel, non-personnel, as well as allocated parent organization costs (if any).</t>
        </r>
      </text>
    </comment>
    <comment ref="B21" authorId="0">
      <text>
        <r>
          <rPr>
            <b/>
            <sz val="12"/>
            <rFont val="Tahoma"/>
            <family val="2"/>
          </rPr>
          <t>Total Net Revenues: Total Financial and Economic Revenues to the Program from all sources. Revenues may have to be calculated. Total Net Revenues = Gross Revenues - "Bad Debt"</t>
        </r>
      </text>
    </comment>
    <comment ref="B26" authorId="0">
      <text>
        <r>
          <rPr>
            <b/>
            <sz val="12"/>
            <rFont val="Tahoma"/>
            <family val="2"/>
          </rPr>
          <t>Group Counseling Sessions: Indicate the average number of clients in attendance for each of the indicated meetings.</t>
        </r>
      </text>
    </comment>
    <comment ref="B24" authorId="0">
      <text>
        <r>
          <rPr>
            <b/>
            <sz val="12"/>
            <rFont val="Tahoma"/>
            <family val="2"/>
          </rPr>
          <t>Individual Counseling Sessions Attended Per Client Per Week: Indicate the average number of individual counseling sessions attended per client per week.</t>
        </r>
      </text>
    </comment>
    <comment ref="B32" authorId="0">
      <text>
        <r>
          <rPr>
            <b/>
            <sz val="12"/>
            <rFont val="Tahoma"/>
            <family val="2"/>
          </rPr>
          <t>Group Counseling Sessions Attended Per Client Per Week: Indicate the average number of group counseling sessions attended per client per week.</t>
        </r>
        <r>
          <rPr>
            <sz val="8"/>
            <rFont val="Tahoma"/>
            <family val="0"/>
          </rPr>
          <t xml:space="preserve">
</t>
        </r>
      </text>
    </comment>
    <comment ref="B34" authorId="0">
      <text>
        <r>
          <rPr>
            <b/>
            <sz val="12"/>
            <rFont val="Tahoma"/>
            <family val="2"/>
          </rPr>
          <t>Average Group Session Length: Please indicate the average length of a group session in hours (e.g., 1.5 to indicate a 1 and a half hour or 90 minute session).</t>
        </r>
        <r>
          <rPr>
            <sz val="8"/>
            <rFont val="Tahoma"/>
            <family val="0"/>
          </rPr>
          <t xml:space="preserve">
</t>
        </r>
      </text>
    </comment>
    <comment ref="B36" authorId="0">
      <text>
        <r>
          <rPr>
            <b/>
            <sz val="12"/>
            <rFont val="Tahoma"/>
            <family val="2"/>
          </rPr>
          <t>Average number of counselors per group session: Indicate the average number of counselors in attendance per group session.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Aaron Beaston-Blaakman</author>
    <author>ABlaakman</author>
  </authors>
  <commentList>
    <comment ref="D23" authorId="0">
      <text>
        <r>
          <rPr>
            <b/>
            <sz val="12"/>
            <rFont val="Tahoma"/>
            <family val="2"/>
          </rPr>
          <t>Please note if the dollar rate indicated is yearly or annual, please divide by: 2080 for 40 hour work week, 1950 for 37.5 hour work week, or 1820 for 35 hour work week.</t>
        </r>
        <r>
          <rPr>
            <sz val="8"/>
            <rFont val="Tahoma"/>
            <family val="0"/>
          </rPr>
          <t xml:space="preserve">
</t>
        </r>
      </text>
    </comment>
    <comment ref="D9" authorId="0">
      <text>
        <r>
          <rPr>
            <b/>
            <sz val="12"/>
            <rFont val="Tahoma"/>
            <family val="2"/>
          </rPr>
          <t>Number of FTEs: Number of Fulltime Employees in each category. The number should be a positive whole number such as 1,2, or 3, not 1.5 or 2.8.</t>
        </r>
      </text>
    </comment>
    <comment ref="D37" authorId="0">
      <text>
        <r>
          <rPr>
            <b/>
            <sz val="12"/>
            <rFont val="Tahoma"/>
            <family val="2"/>
          </rPr>
          <t>Average Number of Hours worked per week: Indicate the average number of hours worked per week across each category.</t>
        </r>
      </text>
    </comment>
    <comment ref="B13" authorId="1">
      <text>
        <r>
          <rPr>
            <b/>
            <sz val="12"/>
            <rFont val="Tahoma"/>
            <family val="2"/>
          </rPr>
          <t xml:space="preserve">
d.e.f. and g. Include paid Counselor Interns by category</t>
        </r>
      </text>
    </comment>
    <comment ref="B27" authorId="1">
      <text>
        <r>
          <rPr>
            <b/>
            <sz val="12"/>
            <rFont val="Tahoma"/>
            <family val="2"/>
          </rPr>
          <t xml:space="preserve">
d.e.f. and g. Include paid Counselor Interns by category</t>
        </r>
      </text>
    </comment>
    <comment ref="B41" authorId="1">
      <text>
        <r>
          <rPr>
            <b/>
            <sz val="12"/>
            <rFont val="Tahoma"/>
            <family val="2"/>
          </rPr>
          <t xml:space="preserve">
d.e.f. and g. Include paid Counselor Interns by category</t>
        </r>
      </text>
    </comment>
  </commentList>
</comments>
</file>

<file path=xl/comments5.xml><?xml version="1.0" encoding="utf-8"?>
<comments xmlns="http://schemas.openxmlformats.org/spreadsheetml/2006/main">
  <authors>
    <author>Aaron Beaston-Blaakman</author>
    <author>blaakman</author>
    <author>ABlaakman</author>
  </authors>
  <commentList>
    <comment ref="D10" authorId="0">
      <text>
        <r>
          <rPr>
            <b/>
            <sz val="14"/>
            <rFont val="Tahoma"/>
            <family val="2"/>
          </rPr>
          <t>Number of Allocated FTEs: Number of Staff With Allocated Time to this program in each category. The number should be a positive whole number such as 1,2, or 3, not 1.5 or 2.8.</t>
        </r>
      </text>
    </comment>
    <comment ref="D24" authorId="0">
      <text>
        <r>
          <rPr>
            <b/>
            <sz val="12"/>
            <rFont val="Tahoma"/>
            <family val="2"/>
          </rPr>
          <t>Please note if the dollar rate indicated is yearly or annual, please divide by: 2080 for 40 hour work week, 1950 for 37.5 hour work week, or 1820 for 35 hour work week. (EVEN THOUGH ONLY A PORTION OF TIME IS ALLOCATED TO THIS PROGRAM)</t>
        </r>
        <r>
          <rPr>
            <sz val="8"/>
            <rFont val="Tahoma"/>
            <family val="0"/>
          </rPr>
          <t xml:space="preserve">
</t>
        </r>
      </text>
    </comment>
    <comment ref="D38" authorId="0">
      <text>
        <r>
          <rPr>
            <b/>
            <sz val="12"/>
            <rFont val="Tahoma"/>
            <family val="2"/>
          </rPr>
          <t>Average Number of Hours worked per week: Indicate the average number of hours worked per week across each category.</t>
        </r>
      </text>
    </comment>
    <comment ref="B10" authorId="1">
      <text>
        <r>
          <rPr>
            <b/>
            <sz val="16"/>
            <rFont val="Tahoma"/>
            <family val="2"/>
          </rPr>
          <t>Allocated Full-Time Staff are staff that work full-time for the parent organization but only a portion of their time is contributed to the program under analysis</t>
        </r>
        <r>
          <rPr>
            <b/>
            <sz val="14"/>
            <rFont val="Tahoma"/>
            <family val="2"/>
          </rPr>
          <t>.</t>
        </r>
        <r>
          <rPr>
            <sz val="8"/>
            <rFont val="Tahoma"/>
            <family val="0"/>
          </rPr>
          <t xml:space="preserve">
</t>
        </r>
      </text>
    </comment>
    <comment ref="B14" authorId="2">
      <text>
        <r>
          <rPr>
            <b/>
            <sz val="12"/>
            <rFont val="Tahoma"/>
            <family val="2"/>
          </rPr>
          <t xml:space="preserve">
d.e.f. and g. Include paid Counselor Interns by category</t>
        </r>
      </text>
    </comment>
    <comment ref="B28" authorId="2">
      <text>
        <r>
          <rPr>
            <b/>
            <sz val="12"/>
            <rFont val="Tahoma"/>
            <family val="2"/>
          </rPr>
          <t xml:space="preserve">
d.e.f. and g. Include paid Counselor Interns by category</t>
        </r>
      </text>
    </comment>
    <comment ref="B42" authorId="2">
      <text>
        <r>
          <rPr>
            <b/>
            <sz val="12"/>
            <rFont val="Tahoma"/>
            <family val="2"/>
          </rPr>
          <t xml:space="preserve">
d.e.f. and g. Include paid Counselor Interns by category</t>
        </r>
      </text>
    </comment>
  </commentList>
</comments>
</file>

<file path=xl/comments6.xml><?xml version="1.0" encoding="utf-8"?>
<comments xmlns="http://schemas.openxmlformats.org/spreadsheetml/2006/main">
  <authors>
    <author>Aaron Beaston-Blaakman</author>
    <author>ABlaakman</author>
  </authors>
  <commentList>
    <comment ref="D11" authorId="0">
      <text>
        <r>
          <rPr>
            <b/>
            <sz val="14"/>
            <rFont val="Tahoma"/>
            <family val="2"/>
          </rPr>
          <t>Number of PTEs: Number of Partime Employees and Contract Staff in each category. The number should be a positive whole number such as 1,2, or 3, not 1.5 or 2.8.</t>
        </r>
      </text>
    </comment>
    <comment ref="D25" authorId="0">
      <text>
        <r>
          <rPr>
            <b/>
            <sz val="12"/>
            <rFont val="Tahoma"/>
            <family val="2"/>
          </rPr>
          <t>Average Hourly Rate: Please note if the dollar rate indicated is (YR) yearly, please divide by the average number of PT and Contract Hours worked per year.</t>
        </r>
        <r>
          <rPr>
            <sz val="8"/>
            <rFont val="Tahoma"/>
            <family val="0"/>
          </rPr>
          <t xml:space="preserve">
</t>
        </r>
      </text>
    </comment>
    <comment ref="D39" authorId="0">
      <text>
        <r>
          <rPr>
            <b/>
            <sz val="12"/>
            <rFont val="Tahoma"/>
            <family val="2"/>
          </rPr>
          <t>Average Number of Hours worked per week: Indicate the average number of hours worked per week across each category.</t>
        </r>
      </text>
    </comment>
    <comment ref="B15" authorId="1">
      <text>
        <r>
          <rPr>
            <b/>
            <sz val="12"/>
            <rFont val="Tahoma"/>
            <family val="2"/>
          </rPr>
          <t xml:space="preserve">
d.e.f. and g. Include paid Counselor Interns by category</t>
        </r>
      </text>
    </comment>
    <comment ref="B29" authorId="1">
      <text>
        <r>
          <rPr>
            <b/>
            <sz val="12"/>
            <rFont val="Tahoma"/>
            <family val="2"/>
          </rPr>
          <t xml:space="preserve">
d.e.f. and g. Include paid Counselor Interns by category</t>
        </r>
      </text>
    </comment>
    <comment ref="B43" authorId="1">
      <text>
        <r>
          <rPr>
            <b/>
            <sz val="12"/>
            <rFont val="Tahoma"/>
            <family val="2"/>
          </rPr>
          <t xml:space="preserve">
d.e.f. and g. Include paid Counselor Interns by category</t>
        </r>
      </text>
    </comment>
  </commentList>
</comments>
</file>

<file path=xl/comments7.xml><?xml version="1.0" encoding="utf-8"?>
<comments xmlns="http://schemas.openxmlformats.org/spreadsheetml/2006/main">
  <authors>
    <author>ablaakman</author>
    <author>blaakman</author>
  </authors>
  <commentList>
    <comment ref="B29" authorId="0">
      <text>
        <r>
          <rPr>
            <b/>
            <sz val="12"/>
            <rFont val="Tahoma"/>
            <family val="2"/>
          </rPr>
          <t>includes office supplies, copying expenses, postage and printing, telephone expenses, accounting expenses, central office overhead (INCLUDING PERSONNEL), travel and transportation, and indirect costs</t>
        </r>
        <r>
          <rPr>
            <sz val="8"/>
            <rFont val="Tahoma"/>
            <family val="0"/>
          </rPr>
          <t xml:space="preserve">
</t>
        </r>
      </text>
    </comment>
    <comment ref="A8" authorId="0">
      <text>
        <r>
          <rPr>
            <b/>
            <sz val="12"/>
            <rFont val="Tahoma"/>
            <family val="2"/>
          </rPr>
          <t>Please enter "Expected Life Years of the Item", "Amount Paid for the Item", and "Capital Resource Allocation"</t>
        </r>
      </text>
    </comment>
    <comment ref="B12" authorId="0">
      <text>
        <r>
          <rPr>
            <b/>
            <sz val="12"/>
            <rFont val="Tahoma"/>
            <family val="2"/>
          </rPr>
          <t>includes computers, network components, software, supplies, and contracted computer support services</t>
        </r>
        <r>
          <rPr>
            <sz val="8"/>
            <rFont val="Tahoma"/>
            <family val="0"/>
          </rPr>
          <t xml:space="preserve">
</t>
        </r>
      </text>
    </comment>
    <comment ref="H26" authorId="0">
      <text>
        <r>
          <rPr>
            <b/>
            <sz val="12"/>
            <rFont val="Tahoma"/>
            <family val="2"/>
          </rPr>
          <t xml:space="preserve">Use Only if the Item is Donated.
</t>
        </r>
      </text>
    </comment>
    <comment ref="B31" authorId="0">
      <text>
        <r>
          <rPr>
            <b/>
            <sz val="12"/>
            <rFont val="Tahoma"/>
            <family val="2"/>
          </rPr>
          <t>includes raw food, food preparation supplies and equipment, and contracted food preparation services</t>
        </r>
        <r>
          <rPr>
            <sz val="8"/>
            <rFont val="Tahoma"/>
            <family val="0"/>
          </rPr>
          <t xml:space="preserve">
</t>
        </r>
      </text>
    </comment>
    <comment ref="B33" authorId="0">
      <text>
        <r>
          <rPr>
            <b/>
            <sz val="12"/>
            <rFont val="Tahoma"/>
            <family val="2"/>
          </rPr>
          <t>includes housekeeping equipment, laundry equipment, operating supplies, and contracted services for housekeeping or laundry</t>
        </r>
      </text>
    </comment>
    <comment ref="B35" authorId="0">
      <text>
        <r>
          <rPr>
            <b/>
            <sz val="12"/>
            <rFont val="Tahoma"/>
            <family val="2"/>
          </rPr>
          <t>includes medical equipment and supplies</t>
        </r>
        <r>
          <rPr>
            <sz val="8"/>
            <rFont val="Tahoma"/>
            <family val="0"/>
          </rPr>
          <t xml:space="preserve">
</t>
        </r>
      </text>
    </comment>
    <comment ref="B37" authorId="0">
      <text>
        <r>
          <rPr>
            <b/>
            <sz val="12"/>
            <rFont val="Tahoma"/>
            <family val="2"/>
          </rPr>
          <t>includes laboratory equipment, prescription drugs, substance abuse testing kits, HIV testing supplies or services, Hepatitis testing supplies or services, and operating supplies</t>
        </r>
        <r>
          <rPr>
            <sz val="8"/>
            <rFont val="Tahoma"/>
            <family val="0"/>
          </rPr>
          <t xml:space="preserve">
</t>
        </r>
      </text>
    </comment>
    <comment ref="B39" authorId="0">
      <text>
        <r>
          <rPr>
            <b/>
            <sz val="12"/>
            <rFont val="Tahoma"/>
            <family val="2"/>
          </rPr>
          <t>includes vehicle purchase or rental, repairs, gas/tires/oil, registration, insurance, and contracted services</t>
        </r>
        <r>
          <rPr>
            <sz val="8"/>
            <rFont val="Tahoma"/>
            <family val="0"/>
          </rPr>
          <t xml:space="preserve">
</t>
        </r>
      </text>
    </comment>
    <comment ref="B41" authorId="0">
      <text>
        <r>
          <rPr>
            <b/>
            <sz val="12"/>
            <rFont val="Tahoma"/>
            <family val="2"/>
          </rPr>
          <t>includes annual building rent or mortgage interest</t>
        </r>
        <r>
          <rPr>
            <sz val="8"/>
            <rFont val="Tahoma"/>
            <family val="0"/>
          </rPr>
          <t xml:space="preserve">
</t>
        </r>
      </text>
    </comment>
    <comment ref="B43" authorId="0">
      <text>
        <r>
          <rPr>
            <b/>
            <sz val="12"/>
            <rFont val="Tahoma"/>
            <family val="2"/>
          </rPr>
          <t xml:space="preserve">includes all federal, state, and local taxes </t>
        </r>
      </text>
    </comment>
    <comment ref="H10" authorId="0">
      <text>
        <r>
          <rPr>
            <b/>
            <sz val="12"/>
            <rFont val="Tahoma"/>
            <family val="2"/>
          </rPr>
          <t xml:space="preserve">Use Only if the Item is Donated.
</t>
        </r>
      </text>
    </comment>
    <comment ref="B27" authorId="1">
      <text>
        <r>
          <rPr>
            <b/>
            <sz val="12"/>
            <rFont val="Tahoma"/>
            <family val="2"/>
          </rPr>
          <t>General Depreciation Costs: Depreciation Costs NOT INCLUDED in CAPITAL COST ANALYSIS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Aaron Beaston-Blaakman</author>
  </authors>
  <commentList>
    <comment ref="A19" authorId="0">
      <text>
        <r>
          <rPr>
            <b/>
            <sz val="14"/>
            <rFont val="Tahoma"/>
            <family val="2"/>
          </rPr>
          <t>Average Client Count: Based on Data Item Defined Divided by (365/Average Length of Stay)</t>
        </r>
      </text>
    </comment>
  </commentList>
</comments>
</file>

<file path=xl/comments9.xml><?xml version="1.0" encoding="utf-8"?>
<comments xmlns="http://schemas.openxmlformats.org/spreadsheetml/2006/main">
  <authors>
    <author>ABlaakman</author>
  </authors>
  <commentList>
    <comment ref="A10" authorId="0">
      <text>
        <r>
          <rPr>
            <b/>
            <sz val="12"/>
            <rFont val="Tahoma"/>
            <family val="2"/>
          </rPr>
          <t xml:space="preserve">
d.e.f. and g. Include paid Counselor Interns by category</t>
        </r>
      </text>
    </comment>
    <comment ref="A25" authorId="0">
      <text>
        <r>
          <rPr>
            <b/>
            <sz val="12"/>
            <rFont val="Tahoma"/>
            <family val="2"/>
          </rPr>
          <t xml:space="preserve">
d.e.f. and g. Include paid Counselor Interns by category</t>
        </r>
      </text>
    </comment>
    <comment ref="A42" authorId="0">
      <text>
        <r>
          <rPr>
            <b/>
            <sz val="12"/>
            <rFont val="Tahoma"/>
            <family val="2"/>
          </rPr>
          <t xml:space="preserve">
d.e.f. and g. Include paid Counselor Interns by category</t>
        </r>
      </text>
    </comment>
  </commentList>
</comments>
</file>

<file path=xl/sharedStrings.xml><?xml version="1.0" encoding="utf-8"?>
<sst xmlns="http://schemas.openxmlformats.org/spreadsheetml/2006/main" count="718" uniqueCount="392">
  <si>
    <t xml:space="preserve"> </t>
  </si>
  <si>
    <t>Individual Counseling</t>
  </si>
  <si>
    <t>Group Counseling Sessions:</t>
  </si>
  <si>
    <t>Group Therapy Sessions</t>
  </si>
  <si>
    <t>Group Educational Sessions</t>
  </si>
  <si>
    <t>Other:</t>
  </si>
  <si>
    <t>Full Time Staff:</t>
  </si>
  <si>
    <t>FTE's</t>
  </si>
  <si>
    <t>a. Physicians</t>
  </si>
  <si>
    <t>b. R N</t>
  </si>
  <si>
    <t>c. Other Medical</t>
  </si>
  <si>
    <t>g. Non Degreed Counselors</t>
  </si>
  <si>
    <t>Hrly Rate</t>
  </si>
  <si>
    <t>Hours/Wk</t>
  </si>
  <si>
    <t>Part-time &amp; Contract Staff</t>
  </si>
  <si>
    <t>Number</t>
  </si>
  <si>
    <t xml:space="preserve">  </t>
  </si>
  <si>
    <t>SC</t>
  </si>
  <si>
    <t xml:space="preserve"> B. Admissions</t>
  </si>
  <si>
    <t xml:space="preserve"> E. Average Client Count:(Calc)</t>
  </si>
  <si>
    <t xml:space="preserve">   1. Admission Derivative</t>
  </si>
  <si>
    <t xml:space="preserve">   2. Discharge Derivative</t>
  </si>
  <si>
    <t>IE</t>
  </si>
  <si>
    <t xml:space="preserve">   1. Admission Based</t>
  </si>
  <si>
    <t xml:space="preserve">   2. Discharged Based</t>
  </si>
  <si>
    <t xml:space="preserve">    (All items calculated)</t>
  </si>
  <si>
    <t xml:space="preserve">    </t>
  </si>
  <si>
    <t>Salaries</t>
  </si>
  <si>
    <t>PO</t>
  </si>
  <si>
    <t xml:space="preserve"> (fte's)</t>
  </si>
  <si>
    <t xml:space="preserve"> (yrly hrs)</t>
  </si>
  <si>
    <t xml:space="preserve"> (for 35 hour week use -1645 net hrs)</t>
  </si>
  <si>
    <t xml:space="preserve"> c. Individual Counseling Sessions/Wk</t>
  </si>
  <si>
    <t>(sessions)</t>
  </si>
  <si>
    <t xml:space="preserve"> (admits)</t>
  </si>
  <si>
    <t xml:space="preserve"> (alos-wks)</t>
  </si>
  <si>
    <t xml:space="preserve"> (ind couns. hrs)</t>
  </si>
  <si>
    <t xml:space="preserve"> d. Group Counseling Sessions:</t>
  </si>
  <si>
    <t xml:space="preserve"> Actual</t>
  </si>
  <si>
    <t>Attendance</t>
  </si>
  <si>
    <t>Adjusted</t>
  </si>
  <si>
    <t>Weighted</t>
  </si>
  <si>
    <t>Attends</t>
  </si>
  <si>
    <t>Weight</t>
  </si>
  <si>
    <t xml:space="preserve">       Group Therapy Sessions</t>
  </si>
  <si>
    <t xml:space="preserve">       Group Educational Sessions</t>
  </si>
  <si>
    <t xml:space="preserve">       Other: Family</t>
  </si>
  <si>
    <t xml:space="preserve">            TOTAL</t>
  </si>
  <si>
    <t xml:space="preserve">  Counselor Requirement - Groups</t>
  </si>
  <si>
    <t xml:space="preserve">  (Based on Avg Client Count-Admits)</t>
  </si>
  <si>
    <t>(Avg Attend)</t>
  </si>
  <si>
    <t>(Couns Gps)</t>
  </si>
  <si>
    <t xml:space="preserve"> Counselor Group Counseling Hours</t>
  </si>
  <si>
    <t xml:space="preserve"> (length in hrs)</t>
  </si>
  <si>
    <t xml:space="preserve"> (wks/yr)</t>
  </si>
  <si>
    <t xml:space="preserve"> (gp couns. hrs)</t>
  </si>
  <si>
    <t xml:space="preserve"> e.2. PerCent of Available Hours (All Counselors)</t>
  </si>
  <si>
    <t>e.3. Percent of Professional Staff Hours (Phd, Masters, Bachelors)</t>
  </si>
  <si>
    <t>Total Salaries FTE</t>
  </si>
  <si>
    <t>PTE and Contract Staff Fringe Benefits</t>
  </si>
  <si>
    <t>PTE and Contract Staff Fringe Rate</t>
  </si>
  <si>
    <t xml:space="preserve">FTE Fringe Benefits </t>
  </si>
  <si>
    <t>Total Salaries PTE</t>
  </si>
  <si>
    <t>FTE Fringe Benefit Rate</t>
  </si>
  <si>
    <t>Outpatient Non-Methadone</t>
  </si>
  <si>
    <t>Regular Outpatient</t>
  </si>
  <si>
    <t>Intensive Outpatient</t>
  </si>
  <si>
    <t xml:space="preserve"> A. Total Costs</t>
  </si>
  <si>
    <t xml:space="preserve">     2. Cost Per Enrolled Patient Day - based on Admissions</t>
  </si>
  <si>
    <t xml:space="preserve"> A.1. Cost per Episode based on Admissions</t>
  </si>
  <si>
    <t xml:space="preserve"> B.1. Cost Per Episode based on Discharges</t>
  </si>
  <si>
    <t xml:space="preserve">    2. Cost Per Enrolled Patient Day based on Discharges</t>
  </si>
  <si>
    <t xml:space="preserve"> Current Total Costs:</t>
  </si>
  <si>
    <t>5. Counseling Services &amp; Costs</t>
  </si>
  <si>
    <t>Expected Range</t>
  </si>
  <si>
    <t>70-100%</t>
  </si>
  <si>
    <t>Ownership Type</t>
  </si>
  <si>
    <t>Public</t>
  </si>
  <si>
    <t>Private</t>
  </si>
  <si>
    <t>Non-Profit</t>
  </si>
  <si>
    <t>F. Cost Per Episode Difference: Admit Based vs. Discharge Based</t>
  </si>
  <si>
    <t xml:space="preserve"> 3. Unadjusted Cost Per Episode and Cost Per Enrolled Patient Day</t>
  </si>
  <si>
    <t>70-90%</t>
  </si>
  <si>
    <t>&gt;60%</t>
  </si>
  <si>
    <t>&lt;10%</t>
  </si>
  <si>
    <t>15-30%</t>
  </si>
  <si>
    <t>60-80%</t>
  </si>
  <si>
    <t>70-85%</t>
  </si>
  <si>
    <t xml:space="preserve"> (Average Number of Clients in Attendance)</t>
  </si>
  <si>
    <t>Annual Admission Count</t>
  </si>
  <si>
    <t>Full Time Staff</t>
  </si>
  <si>
    <t>Part time &amp; Contract Staff</t>
  </si>
  <si>
    <t>e4. Cost Per Counseling Hour</t>
  </si>
  <si>
    <t>e5. Cost Per Group Counseling Hour Per Client</t>
  </si>
  <si>
    <t>Primary Program Contact</t>
  </si>
  <si>
    <t>Program Contact Number</t>
  </si>
  <si>
    <t>Program ID Number</t>
  </si>
  <si>
    <t>Annual Discharge/Inactive Count</t>
  </si>
  <si>
    <t>Client Capacity (Number of TXT Slots)</t>
  </si>
  <si>
    <t>Average number of counselors per group session</t>
  </si>
  <si>
    <t>h. Senior Management Staff</t>
  </si>
  <si>
    <t>I. Clinical Management Staff</t>
  </si>
  <si>
    <t>Total Personnel Services Costs</t>
  </si>
  <si>
    <t>Added Economic Cost of Volunteers</t>
  </si>
  <si>
    <t>Program Type and Subtype</t>
  </si>
  <si>
    <t>Start Date</t>
  </si>
  <si>
    <t>End Date</t>
  </si>
  <si>
    <t>YES</t>
  </si>
  <si>
    <t>NO</t>
  </si>
  <si>
    <t>Estimated Proportion of All Parent Organization Resources Used by the Selected Outpatient Program</t>
  </si>
  <si>
    <t>Texas Christian University Treatment Costs and Organizational Monitoring (TCOM) Project</t>
  </si>
  <si>
    <t xml:space="preserve">outpatient substance abuse treatment programs involved in the NIDA funded Texas Christian University TCOM Project. </t>
  </si>
  <si>
    <t xml:space="preserve">Page 2. Parent Organization Level Data - </t>
  </si>
  <si>
    <t>Spreadsheet</t>
  </si>
  <si>
    <t xml:space="preserve">Page 1. Overview </t>
  </si>
  <si>
    <t>Page 3. Program Level Data -</t>
  </si>
  <si>
    <t xml:space="preserve">Page 4. FTE (Full Time Employee) Costs - </t>
  </si>
  <si>
    <t>The workbook includes the following specific spreadsheets:</t>
  </si>
  <si>
    <t>Parent Organizational Level Information and Relationship to Program</t>
  </si>
  <si>
    <t>Workbook Summary and Facility Administrative Information</t>
  </si>
  <si>
    <t>Client Volume, Facility Level Costs/Revenues and Counseling Information</t>
  </si>
  <si>
    <t>PTE, Contractor, and Volunteer Counts, Hourly Rates, Hours Worked per Week</t>
  </si>
  <si>
    <t>FTE and Volunteer Counts, Hourly Rates, and Hours Worked Per Week</t>
  </si>
  <si>
    <t>Calculated Unit Costs - Page is Locked and For Analysis Only</t>
  </si>
  <si>
    <t>Calculated Personnel Cost Summary - Page is Locked and For Analysis Only</t>
  </si>
  <si>
    <t>Calculated Counseling Cost Analysis - Page is Locked and For Analysis Only</t>
  </si>
  <si>
    <t>Workbook Summary Analyses and Wrap-Up Review</t>
  </si>
  <si>
    <t>Description/Type of Data</t>
  </si>
  <si>
    <t xml:space="preserve">Data Source Codes are Defined for Data Entry </t>
  </si>
  <si>
    <t>Data Source Codes Include the Following:</t>
  </si>
  <si>
    <t>Appendix A. Data Sources Codes</t>
  </si>
  <si>
    <t>This link will take you to a sample source code data entry point on Page 3 for the data item "Point Prevalence".</t>
  </si>
  <si>
    <t>Drug Free OP Program Name</t>
  </si>
  <si>
    <t>Parent Name (if any)</t>
  </si>
  <si>
    <t>Preparer's Name:</t>
  </si>
  <si>
    <t>Please check (X) the program type and subtype for the substance abuse treatment unit of analysis</t>
  </si>
  <si>
    <t>(Hours)</t>
  </si>
  <si>
    <t>Beginning Survey Date:</t>
  </si>
  <si>
    <t>1.      For what 12-month period are you reporting these data?</t>
  </si>
  <si>
    <t>MIS</t>
  </si>
  <si>
    <t>Management Information System or Database</t>
  </si>
  <si>
    <t>AFS</t>
  </si>
  <si>
    <t>Audited Financial Statement</t>
  </si>
  <si>
    <t xml:space="preserve">AR </t>
  </si>
  <si>
    <t>Annual Report</t>
  </si>
  <si>
    <t xml:space="preserve">OD </t>
  </si>
  <si>
    <t>Other Documentation (I.e.Monthly Internal Reports)</t>
  </si>
  <si>
    <t>Explanation</t>
  </si>
  <si>
    <t xml:space="preserve">ADJ </t>
  </si>
  <si>
    <t>Adjustment of Documented Data</t>
  </si>
  <si>
    <t>Internal Estimate</t>
  </si>
  <si>
    <t xml:space="preserve">EE </t>
  </si>
  <si>
    <t>External Estimate</t>
  </si>
  <si>
    <t>Source Definition</t>
  </si>
  <si>
    <t>Source Code</t>
  </si>
  <si>
    <t>Go to Overview Page</t>
  </si>
  <si>
    <r>
      <t xml:space="preserve">I. Documented Data - </t>
    </r>
    <r>
      <rPr>
        <b/>
        <sz val="14"/>
        <rFont val="Arial"/>
        <family val="2"/>
      </rPr>
      <t>Data Identified in Program Documentation from Various Possible Sources</t>
    </r>
  </si>
  <si>
    <r>
      <t xml:space="preserve">II. Adjustments and Estimations - </t>
    </r>
    <r>
      <rPr>
        <b/>
        <sz val="14"/>
        <rFont val="Arial"/>
        <family val="2"/>
      </rPr>
      <t>Data Based on Adjustments to Documented Data or Estimated Using Internal or External Data</t>
    </r>
  </si>
  <si>
    <r>
      <t>Description</t>
    </r>
    <r>
      <rPr>
        <sz val="14"/>
        <rFont val="Arial"/>
        <family val="2"/>
      </rPr>
      <t xml:space="preserve">. In order to track each item obtained for the cost analysis, each data item in the workbook has a corresponding source code </t>
    </r>
  </si>
  <si>
    <t>Data Item and Description</t>
  </si>
  <si>
    <t>Item Number</t>
  </si>
  <si>
    <r>
      <t>Source Codes</t>
    </r>
    <r>
      <rPr>
        <b/>
        <sz val="12"/>
        <rFont val="Arial"/>
        <family val="2"/>
      </rPr>
      <t xml:space="preserve"> - Documented Data    MIS=Management Information AFS=Audited Financial Statement AR=Annual Report                         OD=Other Documentation</t>
    </r>
  </si>
  <si>
    <r>
      <t>Source Codes</t>
    </r>
    <r>
      <rPr>
        <b/>
        <sz val="12"/>
        <rFont val="Arial"/>
        <family val="2"/>
      </rPr>
      <t xml:space="preserve"> - Adjustments and Estimates                                ADJ=Adjustment of Documented Data                                   IE=Internal Estimate                        EE=External Estimate</t>
    </r>
  </si>
  <si>
    <t xml:space="preserve">Program Level Data                                                                                           Page 3                                                                                                              </t>
  </si>
  <si>
    <t xml:space="preserve">Parent Organization Level Data              Page 2                                                                                                                                                                                               </t>
  </si>
  <si>
    <t xml:space="preserve">to associate the data item collected with a source locator.  Futhermore, there is an "data item comments/reference" column in case </t>
  </si>
  <si>
    <t>of the need to make notes on a specific item.</t>
  </si>
  <si>
    <r>
      <t>Source Codes</t>
    </r>
    <r>
      <rPr>
        <b/>
        <sz val="14"/>
        <rFont val="Arial"/>
        <family val="2"/>
      </rPr>
      <t xml:space="preserve"> - Documented Data    MIS=Management Information AFS=Audited Financial Statement AR=Annual Report                         OD=Other Documentation</t>
    </r>
  </si>
  <si>
    <r>
      <t>Source Codes</t>
    </r>
    <r>
      <rPr>
        <b/>
        <sz val="14"/>
        <rFont val="Arial"/>
        <family val="2"/>
      </rPr>
      <t xml:space="preserve"> - Adjustments and Estimates                                ADJ=Adjustment of Documented Data                                   IE=Internal Estimate                        EE=External Estimate</t>
    </r>
  </si>
  <si>
    <t>Data Item Comments/Reference</t>
  </si>
  <si>
    <t xml:space="preserve">Data Entry </t>
  </si>
  <si>
    <t>Average Hrly Rate</t>
  </si>
  <si>
    <t>Number of FTEs</t>
  </si>
  <si>
    <t xml:space="preserve">Fulltime (FTE) Personnel Costs                                                                                           Page 4                                                                                                              </t>
  </si>
  <si>
    <t>Number of PTEs and Contract Staff</t>
  </si>
  <si>
    <t>Average Hourly Rate</t>
  </si>
  <si>
    <t>Average Number of Hours Worked Per Week</t>
  </si>
  <si>
    <t>Data Analysis Items</t>
  </si>
  <si>
    <t>2. Financial / Costs &amp; Revenues - Analysis Data</t>
  </si>
  <si>
    <t>Annual Salaries</t>
  </si>
  <si>
    <t>Salary Wage Analysis :</t>
  </si>
  <si>
    <t xml:space="preserve">  No. Weekly Sessions/Client</t>
  </si>
  <si>
    <t>Comparative Data (To be defined)</t>
  </si>
  <si>
    <t>Data obtained via computer. (E.g. Database queries, auto reports, etc.)</t>
  </si>
  <si>
    <t>Data obtained from existing audited financial statements</t>
  </si>
  <si>
    <t>Data obtained from the facilities' or program's annual report</t>
  </si>
  <si>
    <t>Data obtained from other documents (including internal reports)</t>
  </si>
  <si>
    <t>Data adjusted from any of the above documentation sources</t>
  </si>
  <si>
    <t>Data estimated based on knowledge of other requested data items</t>
  </si>
  <si>
    <t>Data estimated based on knowledge of the substance abuse treatment field</t>
  </si>
  <si>
    <t>Does your program operate under a parent organization?</t>
  </si>
  <si>
    <t>If "YES", please list the name of the parent organization/agency</t>
  </si>
  <si>
    <t>N/A</t>
  </si>
  <si>
    <t>Total Costs of the Parent Treatment Facility/Organization Costs (including all sibling costs)</t>
  </si>
  <si>
    <t>Total Costs of the Identified Treatment Program for Cost Analysis</t>
  </si>
  <si>
    <t>If "No" Please skip to Page 3. Program Level Data</t>
  </si>
  <si>
    <t>What was the cost of the miscellaneous items listed below that were used by the treatment program during the fiscal year?</t>
  </si>
  <si>
    <t>Appendix A. Sources Codes</t>
  </si>
  <si>
    <t>Data Entry #1 - Purchased Amount</t>
  </si>
  <si>
    <t>Data Entry #2 - Donated Market Value</t>
  </si>
  <si>
    <t>Overview                                         Page 1</t>
  </si>
  <si>
    <t xml:space="preserve">The objective of the program-level cost analysis is to identify a series of traditional unit cost measures including "cost per episode", </t>
  </si>
  <si>
    <t xml:space="preserve">"cost per enrolled patient day", as well as "cost per counseling hour" for each program on an annual basis.  This is achieved by asking </t>
  </si>
  <si>
    <t xml:space="preserve">programs to provide client volume data, counseling information, facility-level cost and revenue data, personnel and non-personnel </t>
  </si>
  <si>
    <t>cost data, and computing estimates based on these figures.  This workbook includes data source codes (to determine the degree</t>
  </si>
  <si>
    <t>of reliability of each response) and links between data points that will help check for consistency in responses so that programs</t>
  </si>
  <si>
    <t xml:space="preserve">will obtain the most reliable cost data possible.  An accompanying data entry guide is available for reference and some </t>
  </si>
  <si>
    <t>data definitions are located in notes (indicated with a red flag) within worksheets.</t>
  </si>
  <si>
    <r>
      <t>Source Codes</t>
    </r>
    <r>
      <rPr>
        <b/>
        <sz val="12"/>
        <rFont val="Arial"/>
        <family val="2"/>
      </rPr>
      <t xml:space="preserve"> - Documented Data    MIS=Management Information AFS=Audited Financial Statement AR=Annual Report                              OD=Other Documentation</t>
    </r>
  </si>
  <si>
    <t>II. Administrative Data</t>
  </si>
  <si>
    <t>Date of Preparation:</t>
  </si>
  <si>
    <t>III. Financial Reporting Questions</t>
  </si>
  <si>
    <t>2b.    If not, what is your annual fiscal year period (starting and ending months)?</t>
  </si>
  <si>
    <t>Program Address:</t>
  </si>
  <si>
    <t>street</t>
  </si>
  <si>
    <t>city, state zip</t>
  </si>
  <si>
    <t>Non-Personnel Capital Resources</t>
  </si>
  <si>
    <t>Dietary</t>
  </si>
  <si>
    <t>Housekeeping and Laundry</t>
  </si>
  <si>
    <t>Medical Care</t>
  </si>
  <si>
    <t>Laboratory</t>
  </si>
  <si>
    <t>Client Transportation</t>
  </si>
  <si>
    <t>Rent and Interest</t>
  </si>
  <si>
    <t>Amount Paid for the Item</t>
  </si>
  <si>
    <t>Annualized Cost</t>
  </si>
  <si>
    <t>Computer System 1</t>
  </si>
  <si>
    <t>Amortization Rate</t>
  </si>
  <si>
    <t>Computer System 2</t>
  </si>
  <si>
    <t>Computer System 3</t>
  </si>
  <si>
    <t>Computer System 4</t>
  </si>
  <si>
    <t>Facilities/Buildings #1</t>
  </si>
  <si>
    <t>Facilities/Buildings #2</t>
  </si>
  <si>
    <t>Expected Life Years of Capital Item</t>
  </si>
  <si>
    <t>Capital Resource Allocation</t>
  </si>
  <si>
    <t>Other Non-Personnel Resources</t>
  </si>
  <si>
    <t>Other Capital Resource</t>
  </si>
  <si>
    <t>Total Non-Personnel Capital Resources</t>
  </si>
  <si>
    <t>Combined Total for Capital, Other Non-Personnel Purchased, and Donated Items</t>
  </si>
  <si>
    <t>Counseling Staff</t>
  </si>
  <si>
    <t>Medical Staff</t>
  </si>
  <si>
    <t>Other Staff</t>
  </si>
  <si>
    <t>Program</t>
  </si>
  <si>
    <t>Cost Per Enrollment Day</t>
  </si>
  <si>
    <t>Cost Per Group Counseling Hour Per Client</t>
  </si>
  <si>
    <t>ADSS Adjustment</t>
  </si>
  <si>
    <t>Comparison Chart #1</t>
  </si>
  <si>
    <t>Compares ADSS Personnel Cost Distribution with Program Personnel Cost Distribution</t>
  </si>
  <si>
    <t>Comparison Chart #2</t>
  </si>
  <si>
    <t>Compares ADSS Adjusted Unit Costs for Outpatient Programs to the Current Program</t>
  </si>
  <si>
    <r>
      <t>Source Codes</t>
    </r>
    <r>
      <rPr>
        <b/>
        <sz val="10"/>
        <rFont val="Arial"/>
        <family val="2"/>
      </rPr>
      <t xml:space="preserve"> - Documented Data    MIS=Management Information AFS=Audited Financial Statement AR=Annual Report                         OD=Other Documentation</t>
    </r>
  </si>
  <si>
    <r>
      <t>Source Codes</t>
    </r>
    <r>
      <rPr>
        <b/>
        <sz val="10"/>
        <rFont val="Arial"/>
        <family val="2"/>
      </rPr>
      <t xml:space="preserve"> - Adjustments and Estimates                                ADJ=Adjustment of Documented Data                                   IE=Internal Estimate                        EE=External Estimate</t>
    </r>
  </si>
  <si>
    <t>Data Items</t>
  </si>
  <si>
    <t>Physicians</t>
  </si>
  <si>
    <t>Comparison Chart #3</t>
  </si>
  <si>
    <t>Compares ADSS Adjusted Mean Hourly Personnel Rates by Full-Time Staffing Category</t>
  </si>
  <si>
    <t>Reg. Nurses</t>
  </si>
  <si>
    <t>Other</t>
  </si>
  <si>
    <t>Doctoral</t>
  </si>
  <si>
    <t>Masters</t>
  </si>
  <si>
    <t>Bachelors</t>
  </si>
  <si>
    <t>NonDegreed</t>
  </si>
  <si>
    <t>Admin./Other</t>
  </si>
  <si>
    <t>Calculated Parent Organization Costs Allocated to Program (NO DATA ENTRY)</t>
  </si>
  <si>
    <r>
      <t xml:space="preserve">2.      Is the reporting period the last fiscal year? </t>
    </r>
    <r>
      <rPr>
        <b/>
        <sz val="16"/>
        <color indexed="10"/>
        <rFont val="Arial"/>
        <family val="2"/>
      </rPr>
      <t>(Please Mark in Red to the Right ------&gt;</t>
    </r>
    <r>
      <rPr>
        <b/>
        <sz val="16"/>
        <rFont val="Arial"/>
        <family val="2"/>
      </rPr>
      <t>)</t>
    </r>
  </si>
  <si>
    <t>(Please Mark YES or NO in Red to the Right ------&gt;)</t>
  </si>
  <si>
    <t>Program Name (NO DATA ENTRY)</t>
  </si>
  <si>
    <t>Total Annual Non-Personnel Non-Capital Costs (NO DATA ENTRY)</t>
  </si>
  <si>
    <t>Allocated Full-Time Staff</t>
  </si>
  <si>
    <t>Number of Allocated Full-Time Staff</t>
  </si>
  <si>
    <t>Allocated FullTime Staff</t>
  </si>
  <si>
    <t>FTE Allocated Staff Fringe Benefits</t>
  </si>
  <si>
    <t>Total Salaries FTE Allocated Staff</t>
  </si>
  <si>
    <t>Totals-All Staffing Combined</t>
  </si>
  <si>
    <t>Computer Systems</t>
  </si>
  <si>
    <t>Facilities/Buildings</t>
  </si>
  <si>
    <t>Go to Capital Cost Worksheet</t>
  </si>
  <si>
    <t>Capital Cost Worksheet</t>
  </si>
  <si>
    <t>Go To Non-Personnel Costs Main Page</t>
  </si>
  <si>
    <t>Unit Cost Analysis                                                                                                                                                           Page 8 - For Data Analysis and Review Only (NO DATA ENTRY)</t>
  </si>
  <si>
    <t xml:space="preserve">Non-Personnel Costs                                                                                           Page 7                                                                                                              </t>
  </si>
  <si>
    <t>Page 7. Non-Personnel Costs</t>
  </si>
  <si>
    <t>Page 8. Unit Cost Analyses</t>
  </si>
  <si>
    <t>Page 9. Personnel Cost Analyses -</t>
  </si>
  <si>
    <t>FTE Staff with Time Allocated to the Program, Hourly Rates and Hours Worked Per Week</t>
  </si>
  <si>
    <t>Page10. Counseling Cost Analyses</t>
  </si>
  <si>
    <t>Page 11 Data Summary</t>
  </si>
  <si>
    <t>Appendix B. Capital Cost Worksheet</t>
  </si>
  <si>
    <t>Worksheet for Computing Capital Costs</t>
  </si>
  <si>
    <t xml:space="preserve">Allocated Full-Time Staff Personnel Costs                                                                                           Page 5                                                                                                             </t>
  </si>
  <si>
    <t xml:space="preserve">Parttime (PTE) and Contract Staff Personnel Costs                                                                                           Page 6                                                                                                              </t>
  </si>
  <si>
    <t>Page 5. Allocated FTE Costs</t>
  </si>
  <si>
    <t xml:space="preserve">Page 6. PTE (Part Time Employee)/Contractor Costs - </t>
  </si>
  <si>
    <t>Counseling Services Analysis -                     Page 10 (NO DATA ENTRY)</t>
  </si>
  <si>
    <t>Go To Personnel Summary Analysis Page</t>
  </si>
  <si>
    <t>3.     When Finished, Please estimate the number of hours used to complete this workbook.</t>
  </si>
  <si>
    <t>Total Costs of the Parent Treatment Facility/Organization</t>
  </si>
  <si>
    <t>Total Costs of the Identified Treatment Program for Cost Analysis (includes administrative overhead allocation)</t>
  </si>
  <si>
    <t>Numbers entered on this page should correspond with the 12-month financial data reporting period.</t>
  </si>
  <si>
    <t>Average Length of Stay (Calendar Days)</t>
  </si>
  <si>
    <t>Total Costs (NO DATA ENTRY - Linked to Previous Page)</t>
  </si>
  <si>
    <r>
      <t>** THIS PAGE IS TO BE COMPLETED FOR</t>
    </r>
    <r>
      <rPr>
        <b/>
        <u val="single"/>
        <sz val="22"/>
        <rFont val="Arial"/>
        <family val="2"/>
      </rPr>
      <t xml:space="preserve"> STAFF THAT WORK SOLELY</t>
    </r>
    <r>
      <rPr>
        <b/>
        <sz val="22"/>
        <rFont val="Arial"/>
        <family val="2"/>
      </rPr>
      <t xml:space="preserve"> FOR THE PROGRAM UNDER ANALYSIS</t>
    </r>
  </si>
  <si>
    <t>AND OTHER PROGRAMS</t>
  </si>
  <si>
    <r>
      <t xml:space="preserve">** THIS PAGE IS TO BE COMPLETED FOR </t>
    </r>
    <r>
      <rPr>
        <b/>
        <u val="single"/>
        <sz val="18"/>
        <rFont val="Arial"/>
        <family val="2"/>
      </rPr>
      <t>STAFF THAT ALLOCATE THEIR TIME</t>
    </r>
    <r>
      <rPr>
        <b/>
        <sz val="18"/>
        <rFont val="Arial"/>
        <family val="2"/>
      </rPr>
      <t xml:space="preserve"> BETWEEN THE PROGRAM UNDER ANALYSIS </t>
    </r>
  </si>
  <si>
    <t>j. Clerical/Administrative Staff</t>
  </si>
  <si>
    <r>
      <t>Administative Costs of the Parent Treatment Facility/Organization (</t>
    </r>
    <r>
      <rPr>
        <b/>
        <i/>
        <u val="single"/>
        <sz val="16"/>
        <rFont val="Arial"/>
        <family val="2"/>
      </rPr>
      <t>excluding</t>
    </r>
    <r>
      <rPr>
        <b/>
        <i/>
        <sz val="16"/>
        <rFont val="Arial"/>
        <family val="2"/>
      </rPr>
      <t xml:space="preserve"> all direct service program costs)</t>
    </r>
  </si>
  <si>
    <t>General Depreciation Costs</t>
  </si>
  <si>
    <t>If you select OPTION 1: Go to Capital Cost Worksheet Below</t>
  </si>
  <si>
    <r>
      <t>NOTE: Two ways to treat capital costs</t>
    </r>
    <r>
      <rPr>
        <b/>
        <sz val="18"/>
        <rFont val="Arial"/>
        <family val="2"/>
      </rPr>
      <t>: OPTION 1) Item by Item (Numbers 1-6) or OPTION 2) Stand alone General Depreciation Item 7</t>
    </r>
  </si>
  <si>
    <t>Proportion of Non-Personnel Costs to Total Costs (NO DATA ENTRY)</t>
  </si>
  <si>
    <t>Combined Total for Capital, Other Non-Personnel Purchased, and Donated Items (NO DATA ENTRY)</t>
  </si>
  <si>
    <t>Data Entry #1 - Annualized Cost from Capital Worksheet</t>
  </si>
  <si>
    <t xml:space="preserve"> A. Client Count</t>
  </si>
  <si>
    <t xml:space="preserve"> C. Discharges</t>
  </si>
  <si>
    <t xml:space="preserve"> D. Average Length of Stay (Calendar Days)</t>
  </si>
  <si>
    <t xml:space="preserve">   3. Client Count Based</t>
  </si>
  <si>
    <t xml:space="preserve"> C.1. Cost  Per Episode based on Client Count and Average Length of Stay</t>
  </si>
  <si>
    <t xml:space="preserve">    2. Cost Per Enrolled Patient Day based on Client Count and ALOS</t>
  </si>
  <si>
    <t>D. Cost Per Episode Difference: Admit Based vs. Client Count</t>
  </si>
  <si>
    <t>E. Cost Per Episode Difference: Discharge Based vs. Client Count</t>
  </si>
  <si>
    <t>Total Labor Costs from an Economic Perspective</t>
  </si>
  <si>
    <t>Total Labor Costs</t>
  </si>
  <si>
    <t>6. Percent of Labor Costs to Total Costs:</t>
  </si>
  <si>
    <t xml:space="preserve">  1. Ratio of Counselors Costs / Total Labor Costs</t>
  </si>
  <si>
    <t xml:space="preserve">  2. Ratio of Medical Costs / Total Labor Costs</t>
  </si>
  <si>
    <t xml:space="preserve">  3.Ratio of Admin Costs / Total Labor Costs</t>
  </si>
  <si>
    <t xml:space="preserve">  4. Ratio of Direct Care Costs to Total Labor Costs</t>
  </si>
  <si>
    <t>Outpatient Drug Free</t>
  </si>
  <si>
    <t>Professional Counseling Staff (Phd, MA, BA Levels)</t>
  </si>
  <si>
    <t>All Counseling Staff</t>
  </si>
  <si>
    <t xml:space="preserve"> e.1. Direct Client Contact Hours of All Counselors:</t>
  </si>
  <si>
    <t>ADSS (n=222)</t>
  </si>
  <si>
    <t>ADSS (Adjusted) (n=222)</t>
  </si>
  <si>
    <t>Cost Per Counseling Hour</t>
  </si>
  <si>
    <t>Calculated  Proportion of All Parent Organization Resources Used by the Selected OP Program (NO DATA ENTRY)</t>
  </si>
  <si>
    <t>SEE SAMPLE ORGANIZATIONAL CHART</t>
  </si>
  <si>
    <t>Texas Christian University/Brandeis University Treatment Costs and Organizational Monitoring (TCOM) Project</t>
  </si>
  <si>
    <t>Texas Christian University / Brandeis University Treatment Costs and Organizational Monitoring (TCOM) Project</t>
  </si>
  <si>
    <t>Number of Active Clients (October 1st of Reporting Period)</t>
  </si>
  <si>
    <t>Total Net Revenues</t>
  </si>
  <si>
    <r>
      <t xml:space="preserve">** THIS PAGE IS TO BE COMPLETED FOR </t>
    </r>
    <r>
      <rPr>
        <b/>
        <u val="single"/>
        <sz val="22"/>
        <rFont val="Arial"/>
        <family val="2"/>
      </rPr>
      <t>STAFF THAT ARE PART-TIME OR CONTRACT STAFF</t>
    </r>
    <r>
      <rPr>
        <b/>
        <sz val="22"/>
        <rFont val="Arial"/>
        <family val="2"/>
      </rPr>
      <t xml:space="preserve"> FOR THE PROGRAM </t>
    </r>
  </si>
  <si>
    <t>Next Page &gt;&gt;&gt;&gt;&gt;&gt;</t>
  </si>
  <si>
    <t>&lt;&lt;&lt;&lt;&lt;&lt; Back</t>
  </si>
  <si>
    <t>Next &gt;&gt;&gt;&gt;&gt;&gt;</t>
  </si>
  <si>
    <t>Page Navigation</t>
  </si>
  <si>
    <t>Salary/Wage Analysis                                                                                       Page 9 - For Data Analysis and Review Only                                                       (NO DATA ENTRY)</t>
  </si>
  <si>
    <t>Group Sessions Attended per Client per Week</t>
  </si>
  <si>
    <t>Sessions Attended per Client per Week</t>
  </si>
  <si>
    <t>Taxes</t>
  </si>
  <si>
    <t>F. Client Var.: Admiss. vs. Cl Count.</t>
  </si>
  <si>
    <t>G. Client Var.: Disch. vs. Cl Count.</t>
  </si>
  <si>
    <t>H. Licensed Slots</t>
  </si>
  <si>
    <t xml:space="preserve"> I. Occupancy Rates:(Calc)</t>
  </si>
  <si>
    <t xml:space="preserve">   3. Actual Client Count</t>
  </si>
  <si>
    <t>1. Client Volume Estimates</t>
  </si>
  <si>
    <t>1a. Differences in Client Count Estimates</t>
  </si>
  <si>
    <t>3a.  Differences In Cost Measures</t>
  </si>
  <si>
    <t>2a. Financial Difference Variable</t>
  </si>
  <si>
    <t xml:space="preserve">Active Client Count </t>
  </si>
  <si>
    <t>Annual Discharge Count</t>
  </si>
  <si>
    <t>Total Derived Costs</t>
  </si>
  <si>
    <t xml:space="preserve"> Page 11 - Key Data Summary                                                                                                 (NO DATA ENTRY)</t>
  </si>
  <si>
    <t>* Cost Per Episode is calculated as Total Costs of the Program/Total Admissions</t>
  </si>
  <si>
    <t>** Cost Per Enrolled Client Day is calculated as (Total Costs of the Program/Total Admissions)/Average Length of Stay</t>
  </si>
  <si>
    <t>***Cost Per Counseling Hour is calculated as Total Costs of the Program/Total Counseling Hours Provided</t>
  </si>
  <si>
    <t>****Cost Per Group Counseling Hour Per Client is calculated as Cost Per Counseling Hour/Mean Number of Clients Per Group</t>
  </si>
  <si>
    <t>Cost Per Episode* (from Admissions)</t>
  </si>
  <si>
    <t>Cost Per Enrolled Client Day** (from Admissions)</t>
  </si>
  <si>
    <t>Cost Per Counseling Hour***</t>
  </si>
  <si>
    <t>Cost Per Group Counseling Hour Per Client****</t>
  </si>
  <si>
    <t>Yes</t>
  </si>
  <si>
    <t>Proportion of Non-Personnel Costs to Total Costs</t>
  </si>
  <si>
    <t>Proportion of Personnel Costs to Total Costs</t>
  </si>
  <si>
    <t>Proportion of Dervied Total Costs to Reported Total Costs</t>
  </si>
  <si>
    <t xml:space="preserve">e. Master Counselors </t>
  </si>
  <si>
    <t xml:space="preserve">f. Bachelor Counselors </t>
  </si>
  <si>
    <t>Allocated Staff Fringe Rate</t>
  </si>
  <si>
    <t>Insurance</t>
  </si>
  <si>
    <t>Average Group Session Length (Hours)</t>
  </si>
  <si>
    <t>k. Paid (Non-Counselor) Interns</t>
  </si>
  <si>
    <t>Administrative Items (please review comment)</t>
  </si>
  <si>
    <t>+/-.25</t>
  </si>
  <si>
    <t>+/-.50</t>
  </si>
  <si>
    <t>+/-.20</t>
  </si>
  <si>
    <t xml:space="preserve">d. Phd Counselors </t>
  </si>
  <si>
    <t>l. Volunteers and Unpaid Interns</t>
  </si>
  <si>
    <t>B. Total Net Revenues</t>
  </si>
  <si>
    <t>Cp CH</t>
  </si>
  <si>
    <t>CPGCH</t>
  </si>
  <si>
    <t>Registered Nurses</t>
  </si>
  <si>
    <t>Annual</t>
  </si>
  <si>
    <t xml:space="preserve">Outpatient Drug-Free Substance Abuse Treatment Cost Analysis Tool (TCAT) </t>
  </si>
  <si>
    <r>
      <t>I. Summary Description.</t>
    </r>
    <r>
      <rPr>
        <sz val="18"/>
        <rFont val="Arial"/>
        <family val="2"/>
      </rPr>
      <t xml:space="preserve"> The TCAT is a series of linked Excel spreadsheets designed to assist in the cost analysis of </t>
    </r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</si>
</sst>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_);[Red]\(0\)"/>
    <numFmt numFmtId="173" formatCode="0.0%"/>
    <numFmt numFmtId="174" formatCode="0.0"/>
    <numFmt numFmtId="175" formatCode="_(* #,##0.0_);_(* \(#,##0.0\);_(* &quot;-&quot;??_);_(@_)"/>
    <numFmt numFmtId="176" formatCode="_(* #,##0_);_(* \(#,##0\);_(* &quot;-&quot;??_);_(@_)"/>
    <numFmt numFmtId="177" formatCode="_(* #,##0.0_);_(* \(#,##0.0\);_(* &quot;-&quot;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&quot;$&quot;#,##0.0_);[Red]\(&quot;$&quot;#,##0.0\)"/>
    <numFmt numFmtId="182" formatCode="[$€-2]\ #,##0.00_);[Red]\([$€-2]\ #,##0.00\)"/>
  </numFmts>
  <fonts count="10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  <font>
      <b/>
      <sz val="14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i/>
      <u val="single"/>
      <sz val="11"/>
      <name val="Arial"/>
      <family val="2"/>
    </font>
    <font>
      <b/>
      <u val="single"/>
      <sz val="12"/>
      <name val="Arial"/>
      <family val="2"/>
    </font>
    <font>
      <b/>
      <sz val="11"/>
      <name val="Arial"/>
      <family val="2"/>
    </font>
    <font>
      <b/>
      <u val="single"/>
      <sz val="14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2"/>
      <name val="Tahoma"/>
      <family val="2"/>
    </font>
    <font>
      <b/>
      <sz val="18"/>
      <name val="Arial"/>
      <family val="2"/>
    </font>
    <font>
      <b/>
      <i/>
      <sz val="16"/>
      <name val="Arial"/>
      <family val="2"/>
    </font>
    <font>
      <i/>
      <sz val="16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8"/>
      <name val="Arial"/>
      <family val="2"/>
    </font>
    <font>
      <b/>
      <u val="single"/>
      <sz val="18"/>
      <name val="Arial"/>
      <family val="2"/>
    </font>
    <font>
      <i/>
      <u val="single"/>
      <sz val="18"/>
      <name val="Arial"/>
      <family val="2"/>
    </font>
    <font>
      <u val="single"/>
      <sz val="8.5"/>
      <color indexed="12"/>
      <name val="Arial"/>
      <family val="0"/>
    </font>
    <font>
      <u val="single"/>
      <sz val="8.5"/>
      <color indexed="36"/>
      <name val="Arial"/>
      <family val="0"/>
    </font>
    <font>
      <u val="single"/>
      <sz val="14"/>
      <color indexed="12"/>
      <name val="Arial"/>
      <family val="2"/>
    </font>
    <font>
      <sz val="10"/>
      <color indexed="39"/>
      <name val="Arial"/>
      <family val="2"/>
    </font>
    <font>
      <i/>
      <u val="single"/>
      <sz val="14"/>
      <name val="Arial"/>
      <family val="2"/>
    </font>
    <font>
      <b/>
      <sz val="14"/>
      <name val="Tahoma"/>
      <family val="2"/>
    </font>
    <font>
      <b/>
      <u val="single"/>
      <sz val="16"/>
      <name val="Arial"/>
      <family val="2"/>
    </font>
    <font>
      <b/>
      <i/>
      <u val="single"/>
      <sz val="16"/>
      <name val="Arial"/>
      <family val="2"/>
    </font>
    <font>
      <b/>
      <i/>
      <u val="single"/>
      <sz val="16"/>
      <color indexed="12"/>
      <name val="Arial"/>
      <family val="2"/>
    </font>
    <font>
      <i/>
      <u val="single"/>
      <sz val="16"/>
      <name val="Arial"/>
      <family val="2"/>
    </font>
    <font>
      <u val="single"/>
      <sz val="16"/>
      <color indexed="12"/>
      <name val="Arial"/>
      <family val="2"/>
    </font>
    <font>
      <sz val="12"/>
      <name val="Times New Roman"/>
      <family val="1"/>
    </font>
    <font>
      <b/>
      <u val="single"/>
      <sz val="12"/>
      <name val="Tahoma"/>
      <family val="2"/>
    </font>
    <font>
      <sz val="12"/>
      <name val="Tahoma"/>
      <family val="2"/>
    </font>
    <font>
      <b/>
      <i/>
      <sz val="14"/>
      <name val="Arial"/>
      <family val="2"/>
    </font>
    <font>
      <b/>
      <u val="single"/>
      <sz val="14"/>
      <color indexed="12"/>
      <name val="Arial"/>
      <family val="2"/>
    </font>
    <font>
      <sz val="16"/>
      <name val="Times New Roman"/>
      <family val="1"/>
    </font>
    <font>
      <b/>
      <u val="single"/>
      <sz val="10"/>
      <name val="Arial"/>
      <family val="2"/>
    </font>
    <font>
      <b/>
      <sz val="11"/>
      <color indexed="10"/>
      <name val="Arial"/>
      <family val="2"/>
    </font>
    <font>
      <b/>
      <sz val="16"/>
      <color indexed="10"/>
      <name val="Arial"/>
      <family val="2"/>
    </font>
    <font>
      <b/>
      <sz val="16"/>
      <name val="Tahoma"/>
      <family val="2"/>
    </font>
    <font>
      <b/>
      <sz val="18"/>
      <name val="Times New Roman"/>
      <family val="1"/>
    </font>
    <font>
      <b/>
      <sz val="22"/>
      <name val="Arial"/>
      <family val="2"/>
    </font>
    <font>
      <b/>
      <sz val="24"/>
      <name val="Arial"/>
      <family val="2"/>
    </font>
    <font>
      <b/>
      <u val="single"/>
      <sz val="22"/>
      <name val="Arial"/>
      <family val="2"/>
    </font>
    <font>
      <b/>
      <i/>
      <sz val="20"/>
      <name val="Arial"/>
      <family val="2"/>
    </font>
    <font>
      <sz val="20"/>
      <name val="Arial"/>
      <family val="2"/>
    </font>
    <font>
      <i/>
      <u val="single"/>
      <sz val="20"/>
      <name val="Arial"/>
      <family val="2"/>
    </font>
    <font>
      <i/>
      <sz val="20"/>
      <name val="Arial"/>
      <family val="2"/>
    </font>
    <font>
      <b/>
      <u val="single"/>
      <sz val="20"/>
      <name val="Arial"/>
      <family val="2"/>
    </font>
    <font>
      <u val="single"/>
      <sz val="18"/>
      <color indexed="12"/>
      <name val="Arial"/>
      <family val="2"/>
    </font>
    <font>
      <b/>
      <sz val="20"/>
      <name val="Arial"/>
      <family val="2"/>
    </font>
    <font>
      <u val="single"/>
      <sz val="20"/>
      <color indexed="12"/>
      <name val="Arial"/>
      <family val="2"/>
    </font>
    <font>
      <b/>
      <i/>
      <u val="single"/>
      <sz val="18"/>
      <name val="Arial"/>
      <family val="2"/>
    </font>
    <font>
      <b/>
      <i/>
      <u val="single"/>
      <sz val="12"/>
      <name val="Arial"/>
      <family val="2"/>
    </font>
    <font>
      <sz val="10"/>
      <color indexed="8"/>
      <name val="Arial"/>
      <family val="0"/>
    </font>
    <font>
      <b/>
      <sz val="16"/>
      <color indexed="8"/>
      <name val="Arial"/>
      <family val="0"/>
    </font>
    <font>
      <b/>
      <sz val="14"/>
      <color indexed="8"/>
      <name val="Arial"/>
      <family val="0"/>
    </font>
    <font>
      <sz val="12.85"/>
      <color indexed="8"/>
      <name val="Arial"/>
      <family val="0"/>
    </font>
    <font>
      <sz val="16"/>
      <color indexed="8"/>
      <name val="Arial"/>
      <family val="0"/>
    </font>
    <font>
      <b/>
      <sz val="11"/>
      <color indexed="8"/>
      <name val="Arial"/>
      <family val="0"/>
    </font>
    <font>
      <b/>
      <sz val="1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8" fillId="2" borderId="0" applyNumberFormat="0" applyBorder="0" applyAlignment="0" applyProtection="0"/>
    <xf numFmtId="0" fontId="88" fillId="3" borderId="0" applyNumberFormat="0" applyBorder="0" applyAlignment="0" applyProtection="0"/>
    <xf numFmtId="0" fontId="88" fillId="4" borderId="0" applyNumberFormat="0" applyBorder="0" applyAlignment="0" applyProtection="0"/>
    <xf numFmtId="0" fontId="88" fillId="5" borderId="0" applyNumberFormat="0" applyBorder="0" applyAlignment="0" applyProtection="0"/>
    <xf numFmtId="0" fontId="88" fillId="6" borderId="0" applyNumberFormat="0" applyBorder="0" applyAlignment="0" applyProtection="0"/>
    <xf numFmtId="0" fontId="88" fillId="7" borderId="0" applyNumberFormat="0" applyBorder="0" applyAlignment="0" applyProtection="0"/>
    <xf numFmtId="0" fontId="88" fillId="8" borderId="0" applyNumberFormat="0" applyBorder="0" applyAlignment="0" applyProtection="0"/>
    <xf numFmtId="0" fontId="88" fillId="9" borderId="0" applyNumberFormat="0" applyBorder="0" applyAlignment="0" applyProtection="0"/>
    <xf numFmtId="0" fontId="88" fillId="10" borderId="0" applyNumberFormat="0" applyBorder="0" applyAlignment="0" applyProtection="0"/>
    <xf numFmtId="0" fontId="88" fillId="11" borderId="0" applyNumberFormat="0" applyBorder="0" applyAlignment="0" applyProtection="0"/>
    <xf numFmtId="0" fontId="88" fillId="12" borderId="0" applyNumberFormat="0" applyBorder="0" applyAlignment="0" applyProtection="0"/>
    <xf numFmtId="0" fontId="88" fillId="13" borderId="0" applyNumberFormat="0" applyBorder="0" applyAlignment="0" applyProtection="0"/>
    <xf numFmtId="0" fontId="89" fillId="14" borderId="0" applyNumberFormat="0" applyBorder="0" applyAlignment="0" applyProtection="0"/>
    <xf numFmtId="0" fontId="89" fillId="15" borderId="0" applyNumberFormat="0" applyBorder="0" applyAlignment="0" applyProtection="0"/>
    <xf numFmtId="0" fontId="89" fillId="16" borderId="0" applyNumberFormat="0" applyBorder="0" applyAlignment="0" applyProtection="0"/>
    <xf numFmtId="0" fontId="89" fillId="17" borderId="0" applyNumberFormat="0" applyBorder="0" applyAlignment="0" applyProtection="0"/>
    <xf numFmtId="0" fontId="89" fillId="18" borderId="0" applyNumberFormat="0" applyBorder="0" applyAlignment="0" applyProtection="0"/>
    <xf numFmtId="0" fontId="89" fillId="19" borderId="0" applyNumberFormat="0" applyBorder="0" applyAlignment="0" applyProtection="0"/>
    <xf numFmtId="0" fontId="89" fillId="20" borderId="0" applyNumberFormat="0" applyBorder="0" applyAlignment="0" applyProtection="0"/>
    <xf numFmtId="0" fontId="89" fillId="21" borderId="0" applyNumberFormat="0" applyBorder="0" applyAlignment="0" applyProtection="0"/>
    <xf numFmtId="0" fontId="89" fillId="22" borderId="0" applyNumberFormat="0" applyBorder="0" applyAlignment="0" applyProtection="0"/>
    <xf numFmtId="0" fontId="89" fillId="23" borderId="0" applyNumberFormat="0" applyBorder="0" applyAlignment="0" applyProtection="0"/>
    <xf numFmtId="0" fontId="89" fillId="24" borderId="0" applyNumberFormat="0" applyBorder="0" applyAlignment="0" applyProtection="0"/>
    <xf numFmtId="0" fontId="89" fillId="25" borderId="0" applyNumberFormat="0" applyBorder="0" applyAlignment="0" applyProtection="0"/>
    <xf numFmtId="0" fontId="90" fillId="26" borderId="0" applyNumberFormat="0" applyBorder="0" applyAlignment="0" applyProtection="0"/>
    <xf numFmtId="0" fontId="91" fillId="27" borderId="1" applyNumberFormat="0" applyAlignment="0" applyProtection="0"/>
    <xf numFmtId="0" fontId="9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94" fillId="29" borderId="0" applyNumberFormat="0" applyBorder="0" applyAlignment="0" applyProtection="0"/>
    <xf numFmtId="0" fontId="95" fillId="0" borderId="3" applyNumberFormat="0" applyFill="0" applyAlignment="0" applyProtection="0"/>
    <xf numFmtId="0" fontId="96" fillId="0" borderId="4" applyNumberFormat="0" applyFill="0" applyAlignment="0" applyProtection="0"/>
    <xf numFmtId="0" fontId="97" fillId="0" borderId="5" applyNumberFormat="0" applyFill="0" applyAlignment="0" applyProtection="0"/>
    <xf numFmtId="0" fontId="9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98" fillId="30" borderId="1" applyNumberFormat="0" applyAlignment="0" applyProtection="0"/>
    <xf numFmtId="0" fontId="99" fillId="0" borderId="6" applyNumberFormat="0" applyFill="0" applyAlignment="0" applyProtection="0"/>
    <xf numFmtId="0" fontId="100" fillId="31" borderId="0" applyNumberFormat="0" applyBorder="0" applyAlignment="0" applyProtection="0"/>
    <xf numFmtId="0" fontId="0" fillId="32" borderId="7" applyNumberFormat="0" applyFont="0" applyAlignment="0" applyProtection="0"/>
    <xf numFmtId="0" fontId="101" fillId="27" borderId="8" applyNumberFormat="0" applyAlignment="0" applyProtection="0"/>
    <xf numFmtId="9" fontId="0" fillId="0" borderId="0" applyFon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9" applyNumberFormat="0" applyFill="0" applyAlignment="0" applyProtection="0"/>
    <xf numFmtId="0" fontId="104" fillId="0" borderId="0" applyNumberFormat="0" applyFill="0" applyBorder="0" applyAlignment="0" applyProtection="0"/>
  </cellStyleXfs>
  <cellXfs count="376">
    <xf numFmtId="0" fontId="0" fillId="0" borderId="0" xfId="0" applyAlignment="1">
      <alignment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44" fontId="7" fillId="0" borderId="0" xfId="44" applyFont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Border="1" applyAlignment="1">
      <alignment/>
    </xf>
    <xf numFmtId="9" fontId="7" fillId="0" borderId="0" xfId="59" applyFont="1" applyBorder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Alignment="1">
      <alignment/>
    </xf>
    <xf numFmtId="9" fontId="0" fillId="0" borderId="0" xfId="59" applyFont="1" applyAlignment="1">
      <alignment/>
    </xf>
    <xf numFmtId="0" fontId="10" fillId="0" borderId="0" xfId="0" applyFont="1" applyAlignment="1">
      <alignment horizontal="centerContinuous"/>
    </xf>
    <xf numFmtId="0" fontId="11" fillId="0" borderId="0" xfId="0" applyFont="1" applyAlignment="1">
      <alignment/>
    </xf>
    <xf numFmtId="0" fontId="9" fillId="0" borderId="0" xfId="0" applyFont="1" applyAlignment="1">
      <alignment horizontal="centerContinuous"/>
    </xf>
    <xf numFmtId="0" fontId="10" fillId="0" borderId="0" xfId="0" applyFont="1" applyAlignment="1">
      <alignment/>
    </xf>
    <xf numFmtId="0" fontId="11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7" fillId="0" borderId="11" xfId="0" applyFont="1" applyBorder="1" applyAlignment="1">
      <alignment/>
    </xf>
    <xf numFmtId="0" fontId="12" fillId="0" borderId="0" xfId="0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Border="1" applyAlignment="1">
      <alignment horizontal="centerContinuous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 horizontal="center"/>
    </xf>
    <xf numFmtId="5" fontId="11" fillId="0" borderId="0" xfId="0" applyNumberFormat="1" applyFont="1" applyBorder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1" fillId="0" borderId="0" xfId="0" applyFont="1" applyAlignment="1">
      <alignment/>
    </xf>
    <xf numFmtId="0" fontId="28" fillId="0" borderId="0" xfId="0" applyFont="1" applyAlignment="1">
      <alignment/>
    </xf>
    <xf numFmtId="0" fontId="31" fillId="0" borderId="0" xfId="53" applyFont="1" applyAlignment="1" applyProtection="1">
      <alignment/>
      <protection/>
    </xf>
    <xf numFmtId="0" fontId="32" fillId="0" borderId="0" xfId="0" applyFont="1" applyAlignment="1">
      <alignment/>
    </xf>
    <xf numFmtId="0" fontId="24" fillId="0" borderId="0" xfId="0" applyFont="1" applyBorder="1" applyAlignment="1">
      <alignment/>
    </xf>
    <xf numFmtId="0" fontId="27" fillId="0" borderId="0" xfId="0" applyFont="1" applyAlignment="1">
      <alignment/>
    </xf>
    <xf numFmtId="0" fontId="3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4" fillId="0" borderId="0" xfId="0" applyFont="1" applyAlignment="1">
      <alignment horizontal="centerContinuous"/>
    </xf>
    <xf numFmtId="0" fontId="22" fillId="0" borderId="0" xfId="0" applyFont="1" applyAlignment="1">
      <alignment horizontal="centerContinuous"/>
    </xf>
    <xf numFmtId="0" fontId="25" fillId="0" borderId="0" xfId="0" applyFont="1" applyAlignment="1">
      <alignment horizontal="centerContinuous"/>
    </xf>
    <xf numFmtId="0" fontId="23" fillId="0" borderId="0" xfId="0" applyFont="1" applyAlignment="1">
      <alignment horizontal="centerContinuous"/>
    </xf>
    <xf numFmtId="0" fontId="25" fillId="0" borderId="10" xfId="0" applyFont="1" applyBorder="1" applyAlignment="1">
      <alignment/>
    </xf>
    <xf numFmtId="0" fontId="23" fillId="0" borderId="0" xfId="0" applyFont="1" applyBorder="1" applyAlignment="1">
      <alignment/>
    </xf>
    <xf numFmtId="0" fontId="25" fillId="0" borderId="0" xfId="0" applyFont="1" applyBorder="1" applyAlignment="1">
      <alignment/>
    </xf>
    <xf numFmtId="5" fontId="25" fillId="0" borderId="10" xfId="0" applyNumberFormat="1" applyFont="1" applyBorder="1" applyAlignment="1">
      <alignment/>
    </xf>
    <xf numFmtId="0" fontId="25" fillId="0" borderId="11" xfId="0" applyFont="1" applyBorder="1" applyAlignment="1">
      <alignment/>
    </xf>
    <xf numFmtId="0" fontId="17" fillId="0" borderId="0" xfId="0" applyFont="1" applyAlignment="1">
      <alignment horizontal="left" indent="5"/>
    </xf>
    <xf numFmtId="0" fontId="7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21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13" fillId="33" borderId="0" xfId="0" applyFont="1" applyFill="1" applyAlignment="1">
      <alignment horizontal="left" vertical="center" wrapText="1"/>
    </xf>
    <xf numFmtId="0" fontId="13" fillId="33" borderId="0" xfId="0" applyFont="1" applyFill="1" applyBorder="1" applyAlignment="1">
      <alignment horizontal="left" vertical="center" wrapText="1"/>
    </xf>
    <xf numFmtId="0" fontId="22" fillId="0" borderId="0" xfId="0" applyFont="1" applyBorder="1" applyAlignment="1">
      <alignment/>
    </xf>
    <xf numFmtId="5" fontId="25" fillId="0" borderId="0" xfId="0" applyNumberFormat="1" applyFont="1" applyBorder="1" applyAlignment="1">
      <alignment/>
    </xf>
    <xf numFmtId="0" fontId="22" fillId="0" borderId="0" xfId="0" applyFont="1" applyAlignment="1">
      <alignment wrapText="1"/>
    </xf>
    <xf numFmtId="0" fontId="22" fillId="0" borderId="0" xfId="0" applyFont="1" applyAlignment="1">
      <alignment horizontal="right"/>
    </xf>
    <xf numFmtId="0" fontId="25" fillId="0" borderId="0" xfId="0" applyFont="1" applyAlignment="1">
      <alignment horizontal="right"/>
    </xf>
    <xf numFmtId="0" fontId="22" fillId="0" borderId="0" xfId="0" applyFont="1" applyBorder="1" applyAlignment="1">
      <alignment horizontal="right"/>
    </xf>
    <xf numFmtId="0" fontId="35" fillId="0" borderId="0" xfId="0" applyFont="1" applyAlignment="1">
      <alignment horizontal="right" wrapText="1"/>
    </xf>
    <xf numFmtId="0" fontId="36" fillId="0" borderId="0" xfId="0" applyFont="1" applyAlignment="1">
      <alignment horizontal="right"/>
    </xf>
    <xf numFmtId="0" fontId="36" fillId="0" borderId="0" xfId="0" applyFont="1" applyAlignment="1">
      <alignment horizontal="right" wrapText="1"/>
    </xf>
    <xf numFmtId="0" fontId="22" fillId="0" borderId="12" xfId="0" applyFont="1" applyBorder="1" applyAlignment="1">
      <alignment horizontal="left"/>
    </xf>
    <xf numFmtId="0" fontId="23" fillId="0" borderId="12" xfId="0" applyFont="1" applyBorder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44" fontId="25" fillId="0" borderId="10" xfId="44" applyFont="1" applyBorder="1" applyAlignment="1">
      <alignment/>
    </xf>
    <xf numFmtId="0" fontId="25" fillId="0" borderId="0" xfId="0" applyFont="1" applyFill="1" applyBorder="1" applyAlignment="1">
      <alignment/>
    </xf>
    <xf numFmtId="9" fontId="25" fillId="0" borderId="10" xfId="59" applyNumberFormat="1" applyFont="1" applyBorder="1" applyAlignment="1">
      <alignment/>
    </xf>
    <xf numFmtId="44" fontId="25" fillId="0" borderId="0" xfId="44" applyFont="1" applyBorder="1" applyAlignment="1">
      <alignment/>
    </xf>
    <xf numFmtId="0" fontId="37" fillId="0" borderId="0" xfId="53" applyFont="1" applyAlignment="1" applyProtection="1">
      <alignment horizontal="right"/>
      <protection/>
    </xf>
    <xf numFmtId="0" fontId="38" fillId="0" borderId="0" xfId="0" applyFont="1" applyBorder="1" applyAlignment="1">
      <alignment/>
    </xf>
    <xf numFmtId="9" fontId="25" fillId="0" borderId="10" xfId="59" applyFont="1" applyBorder="1" applyAlignment="1">
      <alignment/>
    </xf>
    <xf numFmtId="0" fontId="36" fillId="0" borderId="0" xfId="0" applyFont="1" applyBorder="1" applyAlignment="1">
      <alignment horizontal="right"/>
    </xf>
    <xf numFmtId="0" fontId="23" fillId="0" borderId="0" xfId="0" applyFont="1" applyBorder="1" applyAlignment="1">
      <alignment horizontal="centerContinuous"/>
    </xf>
    <xf numFmtId="9" fontId="25" fillId="0" borderId="0" xfId="59" applyFont="1" applyBorder="1" applyAlignment="1">
      <alignment/>
    </xf>
    <xf numFmtId="0" fontId="36" fillId="0" borderId="0" xfId="0" applyFont="1" applyBorder="1" applyAlignment="1">
      <alignment horizontal="right" wrapText="1"/>
    </xf>
    <xf numFmtId="0" fontId="37" fillId="0" borderId="0" xfId="53" applyFont="1" applyAlignment="1" applyProtection="1">
      <alignment horizontal="right" wrapText="1"/>
      <protection/>
    </xf>
    <xf numFmtId="0" fontId="36" fillId="0" borderId="13" xfId="0" applyFont="1" applyBorder="1" applyAlignment="1">
      <alignment horizontal="right" wrapText="1"/>
    </xf>
    <xf numFmtId="0" fontId="0" fillId="0" borderId="13" xfId="0" applyBorder="1" applyAlignment="1">
      <alignment/>
    </xf>
    <xf numFmtId="0" fontId="7" fillId="0" borderId="13" xfId="0" applyFont="1" applyBorder="1" applyAlignment="1">
      <alignment/>
    </xf>
    <xf numFmtId="0" fontId="36" fillId="0" borderId="0" xfId="0" applyFont="1" applyAlignment="1">
      <alignment horizontal="center" wrapText="1"/>
    </xf>
    <xf numFmtId="0" fontId="23" fillId="0" borderId="0" xfId="0" applyFont="1" applyAlignment="1">
      <alignment/>
    </xf>
    <xf numFmtId="166" fontId="25" fillId="0" borderId="10" xfId="44" applyNumberFormat="1" applyFont="1" applyBorder="1" applyAlignment="1">
      <alignment/>
    </xf>
    <xf numFmtId="166" fontId="25" fillId="0" borderId="11" xfId="44" applyNumberFormat="1" applyFont="1" applyBorder="1" applyAlignment="1">
      <alignment/>
    </xf>
    <xf numFmtId="177" fontId="25" fillId="0" borderId="0" xfId="0" applyNumberFormat="1" applyFont="1" applyAlignment="1">
      <alignment/>
    </xf>
    <xf numFmtId="166" fontId="25" fillId="0" borderId="0" xfId="44" applyNumberFormat="1" applyFont="1" applyBorder="1" applyAlignment="1">
      <alignment/>
    </xf>
    <xf numFmtId="166" fontId="25" fillId="0" borderId="10" xfId="0" applyNumberFormat="1" applyFont="1" applyBorder="1" applyAlignment="1">
      <alignment/>
    </xf>
    <xf numFmtId="173" fontId="25" fillId="0" borderId="10" xfId="59" applyNumberFormat="1" applyFont="1" applyBorder="1" applyAlignment="1">
      <alignment/>
    </xf>
    <xf numFmtId="173" fontId="25" fillId="0" borderId="0" xfId="59" applyNumberFormat="1" applyFont="1" applyBorder="1" applyAlignment="1">
      <alignment/>
    </xf>
    <xf numFmtId="173" fontId="25" fillId="0" borderId="11" xfId="59" applyNumberFormat="1" applyFont="1" applyBorder="1" applyAlignment="1">
      <alignment/>
    </xf>
    <xf numFmtId="0" fontId="25" fillId="34" borderId="0" xfId="0" applyFont="1" applyFill="1" applyAlignment="1">
      <alignment/>
    </xf>
    <xf numFmtId="166" fontId="25" fillId="0" borderId="0" xfId="0" applyNumberFormat="1" applyFont="1" applyBorder="1" applyAlignment="1">
      <alignment/>
    </xf>
    <xf numFmtId="166" fontId="25" fillId="0" borderId="0" xfId="0" applyNumberFormat="1" applyFont="1" applyAlignment="1">
      <alignment/>
    </xf>
    <xf numFmtId="166" fontId="25" fillId="0" borderId="10" xfId="59" applyNumberFormat="1" applyFont="1" applyBorder="1" applyAlignment="1">
      <alignment/>
    </xf>
    <xf numFmtId="0" fontId="37" fillId="0" borderId="0" xfId="53" applyFont="1" applyAlignment="1" applyProtection="1">
      <alignment horizontal="left"/>
      <protection/>
    </xf>
    <xf numFmtId="0" fontId="23" fillId="0" borderId="13" xfId="0" applyFont="1" applyBorder="1" applyAlignment="1">
      <alignment/>
    </xf>
    <xf numFmtId="44" fontId="25" fillId="0" borderId="0" xfId="44" applyFont="1" applyAlignment="1">
      <alignment/>
    </xf>
    <xf numFmtId="0" fontId="25" fillId="0" borderId="13" xfId="0" applyFont="1" applyBorder="1" applyAlignment="1">
      <alignment/>
    </xf>
    <xf numFmtId="44" fontId="22" fillId="0" borderId="0" xfId="0" applyNumberFormat="1" applyFont="1" applyAlignment="1">
      <alignment/>
    </xf>
    <xf numFmtId="44" fontId="23" fillId="0" borderId="0" xfId="44" applyFont="1" applyBorder="1" applyAlignment="1">
      <alignment horizontal="centerContinuous"/>
    </xf>
    <xf numFmtId="1" fontId="25" fillId="0" borderId="10" xfId="0" applyNumberFormat="1" applyFont="1" applyBorder="1" applyAlignment="1">
      <alignment/>
    </xf>
    <xf numFmtId="1" fontId="25" fillId="0" borderId="0" xfId="0" applyNumberFormat="1" applyFont="1" applyBorder="1" applyAlignment="1">
      <alignment/>
    </xf>
    <xf numFmtId="44" fontId="22" fillId="0" borderId="0" xfId="44" applyFont="1" applyAlignment="1">
      <alignment/>
    </xf>
    <xf numFmtId="0" fontId="36" fillId="35" borderId="0" xfId="0" applyFont="1" applyFill="1" applyAlignment="1">
      <alignment/>
    </xf>
    <xf numFmtId="0" fontId="25" fillId="35" borderId="0" xfId="0" applyFont="1" applyFill="1" applyAlignment="1">
      <alignment/>
    </xf>
    <xf numFmtId="9" fontId="25" fillId="0" borderId="0" xfId="59" applyFont="1" applyAlignment="1">
      <alignment/>
    </xf>
    <xf numFmtId="0" fontId="22" fillId="0" borderId="10" xfId="0" applyFont="1" applyBorder="1" applyAlignment="1">
      <alignment/>
    </xf>
    <xf numFmtId="0" fontId="25" fillId="0" borderId="0" xfId="0" applyFont="1" applyBorder="1" applyAlignment="1">
      <alignment horizontal="centerContinuous"/>
    </xf>
    <xf numFmtId="2" fontId="25" fillId="0" borderId="10" xfId="0" applyNumberFormat="1" applyFont="1" applyBorder="1" applyAlignment="1">
      <alignment/>
    </xf>
    <xf numFmtId="2" fontId="25" fillId="0" borderId="0" xfId="0" applyNumberFormat="1" applyFont="1" applyBorder="1" applyAlignment="1">
      <alignment/>
    </xf>
    <xf numFmtId="0" fontId="24" fillId="0" borderId="0" xfId="0" applyFont="1" applyAlignment="1">
      <alignment wrapText="1"/>
    </xf>
    <xf numFmtId="0" fontId="36" fillId="35" borderId="0" xfId="0" applyFont="1" applyFill="1" applyAlignment="1">
      <alignment wrapText="1"/>
    </xf>
    <xf numFmtId="0" fontId="39" fillId="0" borderId="0" xfId="53" applyFont="1" applyAlignment="1" applyProtection="1">
      <alignment/>
      <protection/>
    </xf>
    <xf numFmtId="0" fontId="29" fillId="0" borderId="0" xfId="53" applyBorder="1" applyAlignment="1" applyProtection="1" quotePrefix="1">
      <alignment horizontal="right"/>
      <protection/>
    </xf>
    <xf numFmtId="0" fontId="43" fillId="0" borderId="0" xfId="0" applyFont="1" applyAlignment="1">
      <alignment horizontal="right"/>
    </xf>
    <xf numFmtId="0" fontId="44" fillId="0" borderId="0" xfId="53" applyFont="1" applyAlignment="1" applyProtection="1">
      <alignment horizontal="left"/>
      <protection/>
    </xf>
    <xf numFmtId="0" fontId="5" fillId="0" borderId="0" xfId="0" applyFont="1" applyAlignment="1">
      <alignment horizontal="left"/>
    </xf>
    <xf numFmtId="0" fontId="44" fillId="0" borderId="0" xfId="53" applyFont="1" applyAlignment="1" applyProtection="1">
      <alignment/>
      <protection/>
    </xf>
    <xf numFmtId="0" fontId="40" fillId="0" borderId="0" xfId="0" applyFont="1" applyBorder="1" applyAlignment="1">
      <alignment vertical="top" wrapText="1"/>
    </xf>
    <xf numFmtId="0" fontId="22" fillId="0" borderId="0" xfId="0" applyFont="1" applyAlignment="1">
      <alignment/>
    </xf>
    <xf numFmtId="0" fontId="25" fillId="0" borderId="10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Alignment="1">
      <alignment/>
    </xf>
    <xf numFmtId="0" fontId="25" fillId="0" borderId="0" xfId="0" applyFont="1" applyBorder="1" applyAlignment="1">
      <alignment horizontal="center"/>
    </xf>
    <xf numFmtId="0" fontId="45" fillId="0" borderId="0" xfId="0" applyFont="1" applyBorder="1" applyAlignment="1">
      <alignment vertical="top" wrapText="1"/>
    </xf>
    <xf numFmtId="44" fontId="25" fillId="0" borderId="10" xfId="44" applyFont="1" applyBorder="1" applyAlignment="1">
      <alignment/>
    </xf>
    <xf numFmtId="0" fontId="25" fillId="0" borderId="14" xfId="0" applyFont="1" applyBorder="1" applyAlignment="1">
      <alignment/>
    </xf>
    <xf numFmtId="0" fontId="22" fillId="0" borderId="0" xfId="0" applyFont="1" applyAlignment="1">
      <alignment horizontal="center" vertical="top"/>
    </xf>
    <xf numFmtId="0" fontId="22" fillId="0" borderId="0" xfId="0" applyFont="1" applyAlignment="1">
      <alignment vertical="top" wrapText="1"/>
    </xf>
    <xf numFmtId="0" fontId="24" fillId="0" borderId="0" xfId="0" applyFont="1" applyAlignment="1">
      <alignment vertical="top"/>
    </xf>
    <xf numFmtId="0" fontId="22" fillId="0" borderId="0" xfId="0" applyFont="1" applyAlignment="1">
      <alignment horizontal="centerContinuous" vertical="top"/>
    </xf>
    <xf numFmtId="0" fontId="24" fillId="0" borderId="0" xfId="0" applyFont="1" applyAlignment="1">
      <alignment horizontal="centerContinuous" vertical="top"/>
    </xf>
    <xf numFmtId="0" fontId="17" fillId="0" borderId="0" xfId="0" applyFont="1" applyBorder="1" applyAlignment="1">
      <alignment horizontal="left" indent="5"/>
    </xf>
    <xf numFmtId="0" fontId="24" fillId="0" borderId="0" xfId="0" applyFont="1" applyAlignment="1">
      <alignment horizontal="center"/>
    </xf>
    <xf numFmtId="9" fontId="17" fillId="0" borderId="0" xfId="59" applyFont="1" applyAlignment="1">
      <alignment/>
    </xf>
    <xf numFmtId="166" fontId="17" fillId="0" borderId="0" xfId="44" applyNumberFormat="1" applyFont="1" applyBorder="1" applyAlignment="1">
      <alignment/>
    </xf>
    <xf numFmtId="0" fontId="24" fillId="0" borderId="0" xfId="0" applyFont="1" applyAlignment="1">
      <alignment horizontal="center" wrapText="1"/>
    </xf>
    <xf numFmtId="9" fontId="17" fillId="0" borderId="0" xfId="59" applyFont="1" applyBorder="1" applyAlignment="1">
      <alignment/>
    </xf>
    <xf numFmtId="0" fontId="0" fillId="0" borderId="0" xfId="0" applyAlignment="1">
      <alignment horizontal="right"/>
    </xf>
    <xf numFmtId="0" fontId="17" fillId="0" borderId="0" xfId="0" applyNumberFormat="1" applyFont="1" applyAlignment="1">
      <alignment horizontal="center"/>
    </xf>
    <xf numFmtId="44" fontId="25" fillId="0" borderId="10" xfId="0" applyNumberFormat="1" applyFont="1" applyBorder="1" applyAlignment="1">
      <alignment/>
    </xf>
    <xf numFmtId="8" fontId="17" fillId="0" borderId="0" xfId="0" applyNumberFormat="1" applyFont="1" applyBorder="1" applyAlignment="1">
      <alignment/>
    </xf>
    <xf numFmtId="44" fontId="0" fillId="0" borderId="0" xfId="44" applyFont="1" applyAlignment="1">
      <alignment/>
    </xf>
    <xf numFmtId="44" fontId="0" fillId="0" borderId="0" xfId="0" applyNumberFormat="1" applyAlignment="1">
      <alignment/>
    </xf>
    <xf numFmtId="0" fontId="6" fillId="0" borderId="0" xfId="0" applyFont="1" applyAlignment="1">
      <alignment vertical="top" wrapText="1"/>
    </xf>
    <xf numFmtId="44" fontId="25" fillId="0" borderId="0" xfId="44" applyFont="1" applyBorder="1" applyAlignment="1">
      <alignment/>
    </xf>
    <xf numFmtId="44" fontId="25" fillId="0" borderId="0" xfId="0" applyNumberFormat="1" applyFont="1" applyBorder="1" applyAlignment="1">
      <alignment/>
    </xf>
    <xf numFmtId="0" fontId="25" fillId="0" borderId="0" xfId="0" applyNumberFormat="1" applyFont="1" applyBorder="1" applyAlignment="1">
      <alignment/>
    </xf>
    <xf numFmtId="14" fontId="7" fillId="0" borderId="10" xfId="0" applyNumberFormat="1" applyFont="1" applyBorder="1" applyAlignment="1">
      <alignment/>
    </xf>
    <xf numFmtId="0" fontId="47" fillId="0" borderId="0" xfId="0" applyFont="1" applyAlignment="1">
      <alignment horizontal="centerContinuous"/>
    </xf>
    <xf numFmtId="10" fontId="25" fillId="0" borderId="10" xfId="59" applyNumberFormat="1" applyFont="1" applyBorder="1" applyAlignment="1">
      <alignment/>
    </xf>
    <xf numFmtId="8" fontId="25" fillId="0" borderId="0" xfId="0" applyNumberFormat="1" applyFont="1" applyBorder="1" applyAlignment="1">
      <alignment/>
    </xf>
    <xf numFmtId="0" fontId="25" fillId="0" borderId="0" xfId="0" applyNumberFormat="1" applyFont="1" applyAlignment="1">
      <alignment horizontal="center"/>
    </xf>
    <xf numFmtId="0" fontId="25" fillId="0" borderId="0" xfId="0" applyFont="1" applyAlignment="1">
      <alignment horizontal="center"/>
    </xf>
    <xf numFmtId="1" fontId="25" fillId="0" borderId="10" xfId="0" applyNumberFormat="1" applyFont="1" applyBorder="1" applyAlignment="1">
      <alignment horizontal="center"/>
    </xf>
    <xf numFmtId="9" fontId="25" fillId="0" borderId="0" xfId="59" applyFont="1" applyAlignment="1">
      <alignment horizontal="center"/>
    </xf>
    <xf numFmtId="0" fontId="45" fillId="0" borderId="0" xfId="0" applyFont="1" applyBorder="1" applyAlignment="1">
      <alignment horizontal="center" vertical="top" wrapText="1"/>
    </xf>
    <xf numFmtId="176" fontId="17" fillId="0" borderId="0" xfId="0" applyNumberFormat="1" applyFont="1" applyAlignment="1">
      <alignment/>
    </xf>
    <xf numFmtId="166" fontId="17" fillId="0" borderId="0" xfId="44" applyNumberFormat="1" applyFont="1" applyAlignment="1">
      <alignment/>
    </xf>
    <xf numFmtId="166" fontId="17" fillId="0" borderId="0" xfId="0" applyNumberFormat="1" applyFont="1" applyAlignment="1">
      <alignment/>
    </xf>
    <xf numFmtId="166" fontId="25" fillId="0" borderId="10" xfId="44" applyNumberFormat="1" applyFont="1" applyBorder="1" applyAlignment="1">
      <alignment/>
    </xf>
    <xf numFmtId="0" fontId="25" fillId="0" borderId="10" xfId="0" applyFont="1" applyBorder="1" applyAlignment="1">
      <alignment wrapText="1"/>
    </xf>
    <xf numFmtId="0" fontId="25" fillId="0" borderId="0" xfId="0" applyFont="1" applyBorder="1" applyAlignment="1">
      <alignment horizontal="right"/>
    </xf>
    <xf numFmtId="166" fontId="25" fillId="0" borderId="0" xfId="44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 wrapText="1"/>
    </xf>
    <xf numFmtId="10" fontId="25" fillId="0" borderId="0" xfId="59" applyNumberFormat="1" applyFont="1" applyBorder="1" applyAlignment="1">
      <alignment/>
    </xf>
    <xf numFmtId="0" fontId="24" fillId="0" borderId="0" xfId="0" applyFont="1" applyFill="1" applyAlignment="1">
      <alignment horizontal="left" vertical="center"/>
    </xf>
    <xf numFmtId="0" fontId="24" fillId="34" borderId="0" xfId="0" applyFont="1" applyFill="1" applyAlignment="1">
      <alignment horizontal="left" vertical="center"/>
    </xf>
    <xf numFmtId="0" fontId="0" fillId="34" borderId="0" xfId="0" applyFill="1" applyAlignment="1">
      <alignment/>
    </xf>
    <xf numFmtId="0" fontId="0" fillId="0" borderId="0" xfId="0" applyFill="1" applyAlignment="1">
      <alignment/>
    </xf>
    <xf numFmtId="0" fontId="31" fillId="34" borderId="0" xfId="53" applyFont="1" applyFill="1" applyAlignment="1" applyProtection="1">
      <alignment/>
      <protection/>
    </xf>
    <xf numFmtId="0" fontId="24" fillId="34" borderId="0" xfId="0" applyFont="1" applyFill="1" applyAlignment="1">
      <alignment horizontal="center" vertical="center" wrapText="1"/>
    </xf>
    <xf numFmtId="0" fontId="13" fillId="34" borderId="0" xfId="0" applyFont="1" applyFill="1" applyAlignment="1">
      <alignment horizontal="left" vertical="center" wrapText="1"/>
    </xf>
    <xf numFmtId="0" fontId="13" fillId="34" borderId="0" xfId="0" applyFont="1" applyFill="1" applyBorder="1" applyAlignment="1">
      <alignment horizontal="left" vertical="center" wrapText="1"/>
    </xf>
    <xf numFmtId="0" fontId="21" fillId="34" borderId="0" xfId="0" applyFont="1" applyFill="1" applyAlignment="1">
      <alignment horizontal="center" wrapText="1"/>
    </xf>
    <xf numFmtId="0" fontId="11" fillId="34" borderId="0" xfId="0" applyFont="1" applyFill="1" applyAlignment="1">
      <alignment/>
    </xf>
    <xf numFmtId="0" fontId="24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21" fillId="0" borderId="0" xfId="0" applyFont="1" applyFill="1" applyAlignment="1">
      <alignment horizontal="center" wrapText="1"/>
    </xf>
    <xf numFmtId="0" fontId="11" fillId="0" borderId="0" xfId="0" applyFont="1" applyFill="1" applyAlignment="1">
      <alignment/>
    </xf>
    <xf numFmtId="0" fontId="24" fillId="36" borderId="0" xfId="0" applyFont="1" applyFill="1" applyAlignment="1">
      <alignment horizontal="center" vertical="center" wrapText="1"/>
    </xf>
    <xf numFmtId="0" fontId="15" fillId="36" borderId="0" xfId="0" applyFont="1" applyFill="1" applyAlignment="1">
      <alignment horizontal="left" vertical="center" wrapText="1"/>
    </xf>
    <xf numFmtId="0" fontId="15" fillId="36" borderId="0" xfId="0" applyFont="1" applyFill="1" applyBorder="1" applyAlignment="1">
      <alignment horizontal="left" vertical="center" wrapText="1"/>
    </xf>
    <xf numFmtId="0" fontId="13" fillId="36" borderId="0" xfId="0" applyFont="1" applyFill="1" applyAlignment="1">
      <alignment horizontal="left" vertical="center" wrapText="1"/>
    </xf>
    <xf numFmtId="0" fontId="13" fillId="36" borderId="0" xfId="0" applyFont="1" applyFill="1" applyBorder="1" applyAlignment="1">
      <alignment horizontal="left" vertical="center" wrapText="1"/>
    </xf>
    <xf numFmtId="0" fontId="24" fillId="36" borderId="0" xfId="0" applyFont="1" applyFill="1" applyBorder="1" applyAlignment="1">
      <alignment horizontal="center" vertical="center" wrapText="1"/>
    </xf>
    <xf numFmtId="0" fontId="35" fillId="36" borderId="0" xfId="0" applyFont="1" applyFill="1" applyBorder="1" applyAlignment="1">
      <alignment horizontal="left" vertical="center" wrapText="1"/>
    </xf>
    <xf numFmtId="0" fontId="4" fillId="36" borderId="0" xfId="0" applyFont="1" applyFill="1" applyAlignment="1">
      <alignment horizontal="center" vertical="center" wrapText="1"/>
    </xf>
    <xf numFmtId="0" fontId="46" fillId="36" borderId="0" xfId="0" applyFont="1" applyFill="1" applyAlignment="1">
      <alignment horizontal="left" vertical="center" wrapText="1"/>
    </xf>
    <xf numFmtId="0" fontId="46" fillId="36" borderId="0" xfId="0" applyFont="1" applyFill="1" applyBorder="1" applyAlignment="1">
      <alignment horizontal="left" vertical="center" wrapText="1"/>
    </xf>
    <xf numFmtId="166" fontId="25" fillId="0" borderId="0" xfId="0" applyNumberFormat="1" applyFont="1" applyBorder="1" applyAlignment="1">
      <alignment horizontal="right"/>
    </xf>
    <xf numFmtId="166" fontId="25" fillId="0" borderId="0" xfId="0" applyNumberFormat="1" applyFont="1" applyBorder="1" applyAlignment="1">
      <alignment/>
    </xf>
    <xf numFmtId="166" fontId="17" fillId="0" borderId="0" xfId="59" applyNumberFormat="1" applyFont="1" applyBorder="1" applyAlignment="1">
      <alignment/>
    </xf>
    <xf numFmtId="0" fontId="21" fillId="0" borderId="0" xfId="0" applyFont="1" applyAlignment="1">
      <alignment horizontal="center"/>
    </xf>
    <xf numFmtId="0" fontId="50" fillId="34" borderId="0" xfId="0" applyFont="1" applyFill="1" applyAlignment="1">
      <alignment/>
    </xf>
    <xf numFmtId="0" fontId="25" fillId="34" borderId="0" xfId="0" applyFont="1" applyFill="1" applyBorder="1" applyAlignment="1">
      <alignment/>
    </xf>
    <xf numFmtId="0" fontId="51" fillId="34" borderId="0" xfId="0" applyFont="1" applyFill="1" applyAlignment="1">
      <alignment horizontal="left" vertical="center"/>
    </xf>
    <xf numFmtId="0" fontId="21" fillId="34" borderId="0" xfId="0" applyFont="1" applyFill="1" applyAlignment="1">
      <alignment horizontal="left" vertical="center"/>
    </xf>
    <xf numFmtId="0" fontId="31" fillId="0" borderId="0" xfId="53" applyFont="1" applyFill="1" applyAlignment="1" applyProtection="1">
      <alignment/>
      <protection/>
    </xf>
    <xf numFmtId="0" fontId="21" fillId="0" borderId="0" xfId="0" applyFont="1" applyAlignment="1">
      <alignment horizontal="left"/>
    </xf>
    <xf numFmtId="0" fontId="27" fillId="34" borderId="0" xfId="0" applyFont="1" applyFill="1" applyAlignment="1">
      <alignment horizontal="left"/>
    </xf>
    <xf numFmtId="0" fontId="21" fillId="34" borderId="0" xfId="0" applyFont="1" applyFill="1" applyAlignment="1">
      <alignment horizontal="left"/>
    </xf>
    <xf numFmtId="0" fontId="21" fillId="34" borderId="0" xfId="0" applyFont="1" applyFill="1" applyAlignment="1">
      <alignment horizontal="center"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55" fillId="0" borderId="0" xfId="0" applyFont="1" applyBorder="1" applyAlignment="1">
      <alignment/>
    </xf>
    <xf numFmtId="44" fontId="55" fillId="0" borderId="0" xfId="44" applyFont="1" applyBorder="1" applyAlignment="1">
      <alignment/>
    </xf>
    <xf numFmtId="0" fontId="57" fillId="0" borderId="0" xfId="0" applyFont="1" applyAlignment="1">
      <alignment/>
    </xf>
    <xf numFmtId="0" fontId="58" fillId="35" borderId="0" xfId="0" applyFont="1" applyFill="1" applyAlignment="1">
      <alignment wrapText="1"/>
    </xf>
    <xf numFmtId="0" fontId="55" fillId="35" borderId="0" xfId="0" applyFont="1" applyFill="1" applyAlignment="1">
      <alignment/>
    </xf>
    <xf numFmtId="0" fontId="54" fillId="0" borderId="0" xfId="0" applyFont="1" applyBorder="1" applyAlignment="1">
      <alignment/>
    </xf>
    <xf numFmtId="0" fontId="0" fillId="0" borderId="0" xfId="0" applyAlignment="1">
      <alignment wrapText="1"/>
    </xf>
    <xf numFmtId="0" fontId="55" fillId="34" borderId="0" xfId="0" applyFont="1" applyFill="1" applyAlignment="1">
      <alignment/>
    </xf>
    <xf numFmtId="0" fontId="24" fillId="0" borderId="0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31" fillId="0" borderId="0" xfId="53" applyFont="1" applyAlignment="1" applyProtection="1">
      <alignment horizontal="center" vertical="center" wrapText="1"/>
      <protection/>
    </xf>
    <xf numFmtId="0" fontId="31" fillId="0" borderId="15" xfId="53" applyFont="1" applyBorder="1" applyAlignment="1" applyProtection="1">
      <alignment/>
      <protection/>
    </xf>
    <xf numFmtId="0" fontId="31" fillId="0" borderId="16" xfId="53" applyFont="1" applyBorder="1" applyAlignment="1" applyProtection="1">
      <alignment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50" fillId="0" borderId="0" xfId="0" applyFont="1" applyFill="1" applyAlignment="1">
      <alignment/>
    </xf>
    <xf numFmtId="0" fontId="31" fillId="0" borderId="17" xfId="53" applyFont="1" applyBorder="1" applyAlignment="1" applyProtection="1">
      <alignment/>
      <protection/>
    </xf>
    <xf numFmtId="0" fontId="51" fillId="0" borderId="0" xfId="0" applyFont="1" applyFill="1" applyAlignment="1">
      <alignment horizontal="left" vertical="center"/>
    </xf>
    <xf numFmtId="0" fontId="17" fillId="0" borderId="0" xfId="0" applyFont="1" applyFill="1" applyAlignment="1">
      <alignment/>
    </xf>
    <xf numFmtId="0" fontId="21" fillId="0" borderId="0" xfId="0" applyFont="1" applyFill="1" applyAlignment="1">
      <alignment horizontal="left" vertical="center"/>
    </xf>
    <xf numFmtId="0" fontId="21" fillId="0" borderId="0" xfId="0" applyFont="1" applyFill="1" applyAlignment="1">
      <alignment horizontal="left"/>
    </xf>
    <xf numFmtId="0" fontId="21" fillId="0" borderId="0" xfId="0" applyFont="1" applyFill="1" applyAlignment="1">
      <alignment horizontal="center"/>
    </xf>
    <xf numFmtId="0" fontId="26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51" fillId="0" borderId="0" xfId="0" applyFont="1" applyFill="1" applyAlignment="1">
      <alignment horizontal="center" wrapText="1"/>
    </xf>
    <xf numFmtId="0" fontId="39" fillId="0" borderId="15" xfId="53" applyFont="1" applyBorder="1" applyAlignment="1" applyProtection="1">
      <alignment/>
      <protection/>
    </xf>
    <xf numFmtId="0" fontId="24" fillId="0" borderId="0" xfId="0" applyFont="1" applyFill="1" applyAlignment="1">
      <alignment horizontal="center" wrapText="1"/>
    </xf>
    <xf numFmtId="0" fontId="25" fillId="0" borderId="16" xfId="0" applyFont="1" applyBorder="1" applyAlignment="1">
      <alignment/>
    </xf>
    <xf numFmtId="0" fontId="39" fillId="0" borderId="17" xfId="53" applyFont="1" applyBorder="1" applyAlignment="1" applyProtection="1">
      <alignment/>
      <protection/>
    </xf>
    <xf numFmtId="0" fontId="59" fillId="0" borderId="15" xfId="53" applyFont="1" applyBorder="1" applyAlignment="1" applyProtection="1">
      <alignment/>
      <protection/>
    </xf>
    <xf numFmtId="0" fontId="59" fillId="0" borderId="16" xfId="53" applyFont="1" applyBorder="1" applyAlignment="1" applyProtection="1">
      <alignment/>
      <protection/>
    </xf>
    <xf numFmtId="0" fontId="26" fillId="0" borderId="16" xfId="0" applyFont="1" applyBorder="1" applyAlignment="1">
      <alignment/>
    </xf>
    <xf numFmtId="0" fontId="59" fillId="0" borderId="17" xfId="53" applyFont="1" applyBorder="1" applyAlignment="1" applyProtection="1">
      <alignment/>
      <protection/>
    </xf>
    <xf numFmtId="0" fontId="61" fillId="0" borderId="15" xfId="53" applyFont="1" applyBorder="1" applyAlignment="1" applyProtection="1">
      <alignment/>
      <protection/>
    </xf>
    <xf numFmtId="0" fontId="55" fillId="0" borderId="16" xfId="0" applyFont="1" applyBorder="1" applyAlignment="1">
      <alignment/>
    </xf>
    <xf numFmtId="0" fontId="61" fillId="0" borderId="16" xfId="53" applyFont="1" applyBorder="1" applyAlignment="1" applyProtection="1">
      <alignment/>
      <protection/>
    </xf>
    <xf numFmtId="0" fontId="61" fillId="0" borderId="17" xfId="53" applyFont="1" applyBorder="1" applyAlignment="1" applyProtection="1">
      <alignment/>
      <protection/>
    </xf>
    <xf numFmtId="0" fontId="61" fillId="0" borderId="16" xfId="53" applyFont="1" applyFill="1" applyBorder="1" applyAlignment="1" applyProtection="1">
      <alignment horizontal="left" vertical="center" wrapText="1"/>
      <protection/>
    </xf>
    <xf numFmtId="0" fontId="58" fillId="0" borderId="16" xfId="0" applyFont="1" applyFill="1" applyBorder="1" applyAlignment="1">
      <alignment horizontal="left" vertical="center" wrapText="1"/>
    </xf>
    <xf numFmtId="0" fontId="61" fillId="0" borderId="17" xfId="53" applyFont="1" applyFill="1" applyBorder="1" applyAlignment="1" applyProtection="1">
      <alignment horizontal="left" vertical="center" wrapText="1"/>
      <protection/>
    </xf>
    <xf numFmtId="0" fontId="26" fillId="0" borderId="16" xfId="0" applyFont="1" applyFill="1" applyBorder="1" applyAlignment="1">
      <alignment/>
    </xf>
    <xf numFmtId="0" fontId="26" fillId="0" borderId="17" xfId="0" applyFont="1" applyBorder="1" applyAlignment="1">
      <alignment/>
    </xf>
    <xf numFmtId="0" fontId="36" fillId="0" borderId="0" xfId="0" applyFont="1" applyFill="1" applyAlignment="1">
      <alignment wrapText="1"/>
    </xf>
    <xf numFmtId="9" fontId="25" fillId="0" borderId="0" xfId="59" applyFont="1" applyFill="1" applyBorder="1" applyAlignment="1">
      <alignment/>
    </xf>
    <xf numFmtId="2" fontId="25" fillId="0" borderId="0" xfId="0" applyNumberFormat="1" applyFont="1" applyFill="1" applyBorder="1" applyAlignment="1">
      <alignment/>
    </xf>
    <xf numFmtId="2" fontId="25" fillId="0" borderId="0" xfId="0" applyNumberFormat="1" applyFont="1" applyFill="1" applyBorder="1" applyAlignment="1">
      <alignment horizontal="centerContinuous"/>
    </xf>
    <xf numFmtId="0" fontId="62" fillId="0" borderId="0" xfId="0" applyFont="1" applyAlignment="1">
      <alignment/>
    </xf>
    <xf numFmtId="0" fontId="0" fillId="0" borderId="0" xfId="0" applyFill="1" applyBorder="1" applyAlignment="1">
      <alignment/>
    </xf>
    <xf numFmtId="0" fontId="40" fillId="0" borderId="0" xfId="0" applyFont="1" applyFill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63" fillId="0" borderId="0" xfId="0" applyFont="1" applyAlignment="1">
      <alignment horizontal="right" vertical="top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9" fontId="17" fillId="0" borderId="0" xfId="59" applyFont="1" applyAlignment="1">
      <alignment horizontal="right"/>
    </xf>
    <xf numFmtId="15" fontId="7" fillId="0" borderId="10" xfId="0" applyNumberFormat="1" applyFont="1" applyBorder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 horizontal="center"/>
    </xf>
    <xf numFmtId="44" fontId="54" fillId="0" borderId="0" xfId="0" applyNumberFormat="1" applyFont="1" applyFill="1" applyAlignment="1">
      <alignment/>
    </xf>
    <xf numFmtId="0" fontId="0" fillId="37" borderId="0" xfId="0" applyFont="1" applyFill="1" applyAlignment="1">
      <alignment/>
    </xf>
    <xf numFmtId="166" fontId="25" fillId="0" borderId="10" xfId="44" applyNumberFormat="1" applyFont="1" applyFill="1" applyBorder="1" applyAlignment="1">
      <alignment/>
    </xf>
    <xf numFmtId="0" fontId="22" fillId="0" borderId="0" xfId="0" applyFont="1" applyFill="1" applyAlignment="1">
      <alignment vertical="top" wrapText="1"/>
    </xf>
    <xf numFmtId="0" fontId="22" fillId="0" borderId="0" xfId="0" applyFont="1" applyFill="1" applyAlignment="1">
      <alignment/>
    </xf>
    <xf numFmtId="2" fontId="25" fillId="0" borderId="10" xfId="0" applyNumberFormat="1" applyFont="1" applyFill="1" applyBorder="1" applyAlignment="1">
      <alignment/>
    </xf>
    <xf numFmtId="0" fontId="24" fillId="0" borderId="0" xfId="0" applyFont="1" applyFill="1" applyAlignment="1">
      <alignment wrapText="1"/>
    </xf>
    <xf numFmtId="0" fontId="22" fillId="0" borderId="0" xfId="0" applyFont="1" applyFill="1" applyAlignment="1">
      <alignment wrapText="1"/>
    </xf>
    <xf numFmtId="2" fontId="25" fillId="0" borderId="11" xfId="0" applyNumberFormat="1" applyFont="1" applyFill="1" applyBorder="1" applyAlignment="1">
      <alignment/>
    </xf>
    <xf numFmtId="9" fontId="25" fillId="0" borderId="10" xfId="59" applyFont="1" applyFill="1" applyBorder="1" applyAlignment="1">
      <alignment/>
    </xf>
    <xf numFmtId="44" fontId="25" fillId="0" borderId="10" xfId="44" applyFont="1" applyFill="1" applyBorder="1" applyAlignment="1">
      <alignment/>
    </xf>
    <xf numFmtId="44" fontId="25" fillId="0" borderId="0" xfId="44" applyFont="1" applyFill="1" applyBorder="1" applyAlignment="1">
      <alignment/>
    </xf>
    <xf numFmtId="9" fontId="25" fillId="0" borderId="0" xfId="59" applyFont="1" applyFill="1" applyAlignment="1">
      <alignment/>
    </xf>
    <xf numFmtId="173" fontId="25" fillId="0" borderId="10" xfId="59" applyNumberFormat="1" applyFont="1" applyFill="1" applyBorder="1" applyAlignment="1">
      <alignment/>
    </xf>
    <xf numFmtId="173" fontId="25" fillId="0" borderId="0" xfId="59" applyNumberFormat="1" applyFont="1" applyFill="1" applyBorder="1" applyAlignment="1">
      <alignment/>
    </xf>
    <xf numFmtId="0" fontId="36" fillId="0" borderId="0" xfId="0" applyFont="1" applyFill="1" applyAlignment="1">
      <alignment horizontal="center"/>
    </xf>
    <xf numFmtId="0" fontId="35" fillId="0" borderId="0" xfId="0" applyFont="1" applyFill="1" applyAlignment="1">
      <alignment/>
    </xf>
    <xf numFmtId="0" fontId="35" fillId="0" borderId="0" xfId="0" applyFont="1" applyFill="1" applyAlignment="1">
      <alignment wrapText="1"/>
    </xf>
    <xf numFmtId="0" fontId="56" fillId="0" borderId="0" xfId="0" applyFont="1" applyFill="1" applyAlignment="1">
      <alignment/>
    </xf>
    <xf numFmtId="2" fontId="55" fillId="0" borderId="10" xfId="0" applyNumberFormat="1" applyFont="1" applyFill="1" applyBorder="1" applyAlignment="1">
      <alignment/>
    </xf>
    <xf numFmtId="2" fontId="55" fillId="0" borderId="0" xfId="0" applyNumberFormat="1" applyFont="1" applyFill="1" applyBorder="1" applyAlignment="1">
      <alignment/>
    </xf>
    <xf numFmtId="0" fontId="55" fillId="0" borderId="10" xfId="0" applyFont="1" applyFill="1" applyBorder="1" applyAlignment="1">
      <alignment/>
    </xf>
    <xf numFmtId="0" fontId="5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7" fillId="0" borderId="10" xfId="0" applyFont="1" applyFill="1" applyBorder="1" applyAlignment="1">
      <alignment horizontal="centerContinuous"/>
    </xf>
    <xf numFmtId="0" fontId="55" fillId="0" borderId="0" xfId="0" applyFont="1" applyFill="1" applyBorder="1" applyAlignment="1">
      <alignment/>
    </xf>
    <xf numFmtId="44" fontId="55" fillId="0" borderId="0" xfId="44" applyFont="1" applyFill="1" applyBorder="1" applyAlignment="1">
      <alignment/>
    </xf>
    <xf numFmtId="0" fontId="57" fillId="0" borderId="0" xfId="0" applyFont="1" applyFill="1" applyBorder="1" applyAlignment="1">
      <alignment horizontal="centerContinuous"/>
    </xf>
    <xf numFmtId="0" fontId="57" fillId="0" borderId="0" xfId="0" applyFont="1" applyFill="1" applyAlignment="1">
      <alignment/>
    </xf>
    <xf numFmtId="0" fontId="55" fillId="0" borderId="0" xfId="0" applyFont="1" applyFill="1" applyBorder="1" applyAlignment="1">
      <alignment horizontal="centerContinuous"/>
    </xf>
    <xf numFmtId="0" fontId="55" fillId="0" borderId="0" xfId="0" applyFont="1" applyFill="1" applyAlignment="1">
      <alignment horizontal="centerContinuous"/>
    </xf>
    <xf numFmtId="9" fontId="55" fillId="0" borderId="10" xfId="59" applyFont="1" applyFill="1" applyBorder="1" applyAlignment="1">
      <alignment/>
    </xf>
    <xf numFmtId="0" fontId="55" fillId="0" borderId="12" xfId="0" applyFont="1" applyFill="1" applyBorder="1" applyAlignment="1">
      <alignment/>
    </xf>
    <xf numFmtId="9" fontId="55" fillId="0" borderId="12" xfId="59" applyFont="1" applyFill="1" applyBorder="1" applyAlignment="1">
      <alignment/>
    </xf>
    <xf numFmtId="0" fontId="57" fillId="0" borderId="0" xfId="0" applyFont="1" applyFill="1" applyAlignment="1">
      <alignment horizontal="centerContinuous"/>
    </xf>
    <xf numFmtId="1" fontId="55" fillId="0" borderId="10" xfId="0" applyNumberFormat="1" applyFont="1" applyFill="1" applyBorder="1" applyAlignment="1">
      <alignment/>
    </xf>
    <xf numFmtId="1" fontId="55" fillId="0" borderId="0" xfId="0" applyNumberFormat="1" applyFont="1" applyFill="1" applyBorder="1" applyAlignment="1">
      <alignment/>
    </xf>
    <xf numFmtId="1" fontId="55" fillId="0" borderId="12" xfId="0" applyNumberFormat="1" applyFont="1" applyFill="1" applyBorder="1" applyAlignment="1">
      <alignment/>
    </xf>
    <xf numFmtId="9" fontId="55" fillId="0" borderId="18" xfId="59" applyFont="1" applyFill="1" applyBorder="1" applyAlignment="1">
      <alignment/>
    </xf>
    <xf numFmtId="44" fontId="55" fillId="0" borderId="18" xfId="44" applyFont="1" applyFill="1" applyBorder="1" applyAlignment="1">
      <alignment/>
    </xf>
    <xf numFmtId="9" fontId="17" fillId="0" borderId="0" xfId="59" applyFont="1" applyFill="1" applyAlignment="1">
      <alignment/>
    </xf>
    <xf numFmtId="0" fontId="37" fillId="0" borderId="0" xfId="53" applyFont="1" applyFill="1" applyAlignment="1" applyProtection="1">
      <alignment/>
      <protection/>
    </xf>
    <xf numFmtId="0" fontId="36" fillId="0" borderId="0" xfId="0" applyFont="1" applyFill="1" applyBorder="1" applyAlignment="1">
      <alignment horizontal="right"/>
    </xf>
    <xf numFmtId="0" fontId="22" fillId="0" borderId="0" xfId="0" applyFont="1" applyFill="1" applyBorder="1" applyAlignment="1">
      <alignment horizontal="right"/>
    </xf>
    <xf numFmtId="0" fontId="37" fillId="0" borderId="0" xfId="53" applyFont="1" applyFill="1" applyAlignment="1" applyProtection="1">
      <alignment horizontal="right"/>
      <protection/>
    </xf>
    <xf numFmtId="0" fontId="36" fillId="0" borderId="0" xfId="0" applyFont="1" applyFill="1" applyAlignment="1">
      <alignment horizontal="right" wrapText="1"/>
    </xf>
    <xf numFmtId="43" fontId="11" fillId="0" borderId="0" xfId="0" applyNumberFormat="1" applyFont="1" applyAlignment="1">
      <alignment/>
    </xf>
    <xf numFmtId="44" fontId="4" fillId="0" borderId="0" xfId="44" applyFont="1" applyAlignment="1">
      <alignment vertical="top" wrapText="1"/>
    </xf>
    <xf numFmtId="0" fontId="25" fillId="35" borderId="0" xfId="0" applyFont="1" applyFill="1" applyAlignment="1" quotePrefix="1">
      <alignment/>
    </xf>
    <xf numFmtId="0" fontId="59" fillId="0" borderId="17" xfId="53" applyFont="1" applyBorder="1" applyAlignment="1" applyProtection="1">
      <alignment/>
      <protection/>
    </xf>
    <xf numFmtId="44" fontId="0" fillId="34" borderId="0" xfId="44" applyFont="1" applyFill="1" applyAlignment="1">
      <alignment/>
    </xf>
    <xf numFmtId="44" fontId="0" fillId="0" borderId="0" xfId="44" applyNumberFormat="1" applyFont="1" applyAlignment="1">
      <alignment/>
    </xf>
    <xf numFmtId="44" fontId="0" fillId="34" borderId="0" xfId="44" applyNumberFormat="1" applyFont="1" applyFill="1" applyAlignment="1">
      <alignment/>
    </xf>
    <xf numFmtId="9" fontId="0" fillId="0" borderId="0" xfId="0" applyNumberFormat="1" applyAlignment="1">
      <alignment/>
    </xf>
    <xf numFmtId="44" fontId="0" fillId="0" borderId="0" xfId="44" applyFont="1" applyFill="1" applyAlignment="1">
      <alignment/>
    </xf>
    <xf numFmtId="44" fontId="0" fillId="34" borderId="0" xfId="0" applyNumberFormat="1" applyFill="1" applyAlignment="1">
      <alignment/>
    </xf>
    <xf numFmtId="0" fontId="21" fillId="33" borderId="0" xfId="0" applyFont="1" applyFill="1" applyAlignment="1">
      <alignment horizontal="center" wrapText="1"/>
    </xf>
    <xf numFmtId="0" fontId="24" fillId="33" borderId="0" xfId="0" applyFont="1" applyFill="1" applyAlignment="1">
      <alignment horizontal="center" vertical="center" wrapText="1"/>
    </xf>
    <xf numFmtId="0" fontId="21" fillId="0" borderId="19" xfId="0" applyFont="1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52" fillId="33" borderId="0" xfId="0" applyFont="1" applyFill="1" applyAlignment="1">
      <alignment horizontal="center" wrapText="1"/>
    </xf>
    <xf numFmtId="0" fontId="25" fillId="0" borderId="10" xfId="0" applyFont="1" applyBorder="1" applyAlignment="1">
      <alignment horizontal="center"/>
    </xf>
    <xf numFmtId="0" fontId="24" fillId="38" borderId="0" xfId="0" applyFont="1" applyFill="1" applyAlignment="1">
      <alignment horizontal="center" vertical="center" wrapText="1"/>
    </xf>
    <xf numFmtId="0" fontId="25" fillId="0" borderId="0" xfId="0" applyFont="1" applyBorder="1" applyAlignment="1">
      <alignment horizontal="center"/>
    </xf>
    <xf numFmtId="0" fontId="21" fillId="33" borderId="0" xfId="0" applyFont="1" applyFill="1" applyAlignment="1">
      <alignment horizontal="left" wrapText="1"/>
    </xf>
    <xf numFmtId="0" fontId="21" fillId="0" borderId="0" xfId="0" applyFont="1" applyAlignment="1">
      <alignment horizontal="center"/>
    </xf>
    <xf numFmtId="0" fontId="51" fillId="36" borderId="0" xfId="0" applyFont="1" applyFill="1" applyAlignment="1">
      <alignment horizontal="center" wrapText="1"/>
    </xf>
    <xf numFmtId="0" fontId="60" fillId="0" borderId="19" xfId="0" applyFont="1" applyFill="1" applyBorder="1" applyAlignment="1">
      <alignment horizontal="center" vertical="center" wrapText="1"/>
    </xf>
    <xf numFmtId="0" fontId="60" fillId="0" borderId="20" xfId="0" applyFont="1" applyFill="1" applyBorder="1" applyAlignment="1">
      <alignment horizontal="center" vertical="center" wrapText="1"/>
    </xf>
    <xf numFmtId="0" fontId="60" fillId="0" borderId="21" xfId="0" applyFont="1" applyFill="1" applyBorder="1" applyAlignment="1">
      <alignment horizontal="center" vertical="center" wrapText="1"/>
    </xf>
    <xf numFmtId="0" fontId="36" fillId="0" borderId="0" xfId="0" applyFont="1" applyFill="1" applyAlignment="1">
      <alignment horizontal="center"/>
    </xf>
    <xf numFmtId="0" fontId="21" fillId="36" borderId="0" xfId="0" applyFont="1" applyFill="1" applyAlignment="1">
      <alignment horizontal="center" wrapText="1"/>
    </xf>
    <xf numFmtId="0" fontId="21" fillId="0" borderId="19" xfId="0" applyFont="1" applyFill="1" applyBorder="1" applyAlignment="1">
      <alignment horizontal="center" wrapText="1"/>
    </xf>
    <xf numFmtId="0" fontId="21" fillId="0" borderId="20" xfId="0" applyFont="1" applyFill="1" applyBorder="1" applyAlignment="1">
      <alignment horizontal="center" wrapText="1"/>
    </xf>
    <xf numFmtId="0" fontId="21" fillId="0" borderId="21" xfId="0" applyFont="1" applyFill="1" applyBorder="1" applyAlignment="1">
      <alignment horizontal="center" wrapText="1"/>
    </xf>
    <xf numFmtId="0" fontId="24" fillId="36" borderId="0" xfId="0" applyFont="1" applyFill="1" applyAlignment="1">
      <alignment horizontal="center" vertical="center" wrapText="1"/>
    </xf>
    <xf numFmtId="0" fontId="24" fillId="36" borderId="0" xfId="0" applyFont="1" applyFill="1" applyAlignment="1">
      <alignment horizontal="center" wrapText="1"/>
    </xf>
    <xf numFmtId="0" fontId="21" fillId="0" borderId="19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 wrapText="1"/>
    </xf>
    <xf numFmtId="0" fontId="5" fillId="36" borderId="0" xfId="0" applyFont="1" applyFill="1" applyAlignment="1">
      <alignment horizontal="center" wrapText="1"/>
    </xf>
    <xf numFmtId="0" fontId="17" fillId="0" borderId="19" xfId="53" applyFont="1" applyFill="1" applyBorder="1" applyAlignment="1" applyProtection="1">
      <alignment horizontal="center"/>
      <protection/>
    </xf>
    <xf numFmtId="0" fontId="17" fillId="0" borderId="20" xfId="53" applyFont="1" applyFill="1" applyBorder="1" applyAlignment="1" applyProtection="1">
      <alignment horizontal="center"/>
      <protection/>
    </xf>
    <xf numFmtId="0" fontId="17" fillId="0" borderId="21" xfId="53" applyFont="1" applyFill="1" applyBorder="1" applyAlignment="1" applyProtection="1">
      <alignment horizontal="center"/>
      <protection/>
    </xf>
    <xf numFmtId="0" fontId="17" fillId="0" borderId="19" xfId="0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17" fillId="0" borderId="21" xfId="0" applyFont="1" applyBorder="1" applyAlignment="1">
      <alignment horizontal="center"/>
    </xf>
    <xf numFmtId="0" fontId="24" fillId="0" borderId="19" xfId="0" applyFont="1" applyBorder="1" applyAlignment="1">
      <alignment horizontal="center"/>
    </xf>
    <xf numFmtId="0" fontId="24" fillId="0" borderId="20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0" fontId="24" fillId="0" borderId="0" xfId="0" applyFont="1" applyFill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chartsheet" Target="chartsheets/sheet1.xml" /><Relationship Id="rId15" Type="http://schemas.openxmlformats.org/officeDocument/2006/relationships/chartsheet" Target="chartsheets/sheet2.xml" /><Relationship Id="rId16" Type="http://schemas.openxmlformats.org/officeDocument/2006/relationships/chartsheet" Target="chartsheets/sheet3.xml" /><Relationship Id="rId17" Type="http://schemas.openxmlformats.org/officeDocument/2006/relationships/worksheet" Target="worksheets/sheet14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Percentage Distribution of Personnel Costs for 
Outpatient Nonmethadone Treatment ADSS and 
Selected Outpatient Program for Analysis
(ADSS = 222 Drug-Free OP Treatment Programs)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278"/>
          <c:w val="0.765"/>
          <c:h val="0.65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'ADSS Data for Charts Only'!$B$2</c:f>
              <c:strCache>
                <c:ptCount val="1"/>
                <c:pt idx="0">
                  <c:v>ADSS (n=222)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'ADSS Data for Charts Only'!$A$3:$A$5</c:f>
              <c:strCache>
                <c:ptCount val="3"/>
                <c:pt idx="0">
                  <c:v>Counseling Staff</c:v>
                </c:pt>
                <c:pt idx="1">
                  <c:v>Medical Staff</c:v>
                </c:pt>
                <c:pt idx="2">
                  <c:v>Other Staff</c:v>
                </c:pt>
              </c:strCache>
            </c:strRef>
          </c:cat>
          <c:val>
            <c:numRef>
              <c:f>'ADSS Data for Charts Only'!$B$3:$B$5</c:f>
              <c:numCache>
                <c:ptCount val="3"/>
                <c:pt idx="0">
                  <c:v>0.71</c:v>
                </c:pt>
                <c:pt idx="1">
                  <c:v>0.06</c:v>
                </c:pt>
                <c:pt idx="2">
                  <c:v>0.23</c:v>
                </c:pt>
              </c:numCache>
            </c:numRef>
          </c:val>
        </c:ser>
        <c:ser>
          <c:idx val="1"/>
          <c:order val="1"/>
          <c:tx>
            <c:strRef>
              <c:f>'ADSS Data for Charts Only'!$C$2</c:f>
              <c:strCache>
                <c:ptCount val="1"/>
                <c:pt idx="0">
                  <c:v>Program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'ADSS Data for Charts Only'!$A$3:$A$5</c:f>
              <c:strCache>
                <c:ptCount val="3"/>
                <c:pt idx="0">
                  <c:v>Counseling Staff</c:v>
                </c:pt>
                <c:pt idx="1">
                  <c:v>Medical Staff</c:v>
                </c:pt>
                <c:pt idx="2">
                  <c:v>Other Staff</c:v>
                </c:pt>
              </c:strCache>
            </c:strRef>
          </c:cat>
          <c:val>
            <c:numRef>
              <c:f>'ADSS Data for Charts Only'!$C$3:$C$5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63304631"/>
        <c:axId val="32870768"/>
      </c:barChart>
      <c:catAx>
        <c:axId val="633046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Type of Staff</a:t>
                </a:r>
              </a:p>
            </c:rich>
          </c:tx>
          <c:layout>
            <c:manualLayout>
              <c:xMode val="factor"/>
              <c:yMode val="factor"/>
              <c:x val="0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870768"/>
        <c:crosses val="autoZero"/>
        <c:auto val="1"/>
        <c:lblOffset val="100"/>
        <c:tickLblSkip val="1"/>
        <c:noMultiLvlLbl val="0"/>
      </c:catAx>
      <c:valAx>
        <c:axId val="328707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</a:t>
                </a:r>
              </a:p>
            </c:rich>
          </c:tx>
          <c:layout>
            <c:manualLayout>
              <c:xMode val="factor"/>
              <c:yMode val="factor"/>
              <c:x val="-0.002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30463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75"/>
          <c:y val="0.5315"/>
          <c:w val="0.1705"/>
          <c:h val="0.08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Average Program Costs: Adjusted ADSS and Program Data</a:t>
            </a:r>
          </a:p>
        </c:rich>
      </c:tx>
      <c:layout>
        <c:manualLayout>
          <c:xMode val="factor"/>
          <c:yMode val="factor"/>
          <c:x val="-0.009"/>
          <c:y val="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25"/>
          <c:y val="0.12825"/>
          <c:w val="0.75775"/>
          <c:h val="0.79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'ADSS Data for Charts Only'!$B$7</c:f>
              <c:strCache>
                <c:ptCount val="1"/>
                <c:pt idx="0">
                  <c:v>ADSS (n=222)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'ADSS Data for Charts Only'!$A$8:$A$10</c:f>
              <c:strCache>
                <c:ptCount val="3"/>
                <c:pt idx="0">
                  <c:v>Cost Per Enrollment Day</c:v>
                </c:pt>
                <c:pt idx="1">
                  <c:v>Cost Per Counseling Hour</c:v>
                </c:pt>
                <c:pt idx="2">
                  <c:v>Cost Per Group Counseling Hour Per Client</c:v>
                </c:pt>
              </c:strCache>
            </c:strRef>
          </c:cat>
          <c:val>
            <c:numRef>
              <c:f>'ADSS Data for Charts Only'!$B$8:$B$10</c:f>
              <c:numCache>
                <c:ptCount val="3"/>
                <c:pt idx="0">
                  <c:v>11.616281646324442</c:v>
                </c:pt>
                <c:pt idx="1">
                  <c:v>95.83115665697319</c:v>
                </c:pt>
                <c:pt idx="2">
                  <c:v>10.007483642962171</c:v>
                </c:pt>
              </c:numCache>
            </c:numRef>
          </c:val>
        </c:ser>
        <c:ser>
          <c:idx val="1"/>
          <c:order val="1"/>
          <c:tx>
            <c:strRef>
              <c:f>'ADSS Data for Charts Only'!$C$7</c:f>
              <c:strCache>
                <c:ptCount val="1"/>
                <c:pt idx="0">
                  <c:v>Program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'ADSS Data for Charts Only'!$A$8:$A$10</c:f>
              <c:strCache>
                <c:ptCount val="3"/>
                <c:pt idx="0">
                  <c:v>Cost Per Enrollment Day</c:v>
                </c:pt>
                <c:pt idx="1">
                  <c:v>Cost Per Counseling Hour</c:v>
                </c:pt>
                <c:pt idx="2">
                  <c:v>Cost Per Group Counseling Hour Per Client</c:v>
                </c:pt>
              </c:strCache>
            </c:strRef>
          </c:cat>
          <c:val>
            <c:numRef>
              <c:f>'ADSS Data for Charts Only'!$C$8:$C$10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27401457"/>
        <c:axId val="45286522"/>
      </c:barChart>
      <c:catAx>
        <c:axId val="274014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Unit Cost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286522"/>
        <c:crosses val="autoZero"/>
        <c:auto val="1"/>
        <c:lblOffset val="100"/>
        <c:tickLblSkip val="1"/>
        <c:noMultiLvlLbl val="0"/>
      </c:catAx>
      <c:valAx>
        <c:axId val="452865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Amount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40145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5"/>
          <c:y val="0.42"/>
          <c:w val="0.1705"/>
          <c:h val="0.08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Mean Hourly Personnel Rates, by Full-Time Staffing Category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"/>
          <c:y val="0.1225"/>
          <c:w val="0.9305"/>
          <c:h val="0.77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'ADSS Data for Charts Only'!$B$17</c:f>
              <c:strCache>
                <c:ptCount val="1"/>
                <c:pt idx="0">
                  <c:v>ADSS (Adjusted) (n=222)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'ADSS Data for Charts Only'!$A$18:$A$25</c:f>
              <c:strCache>
                <c:ptCount val="8"/>
                <c:pt idx="0">
                  <c:v>Physicians</c:v>
                </c:pt>
                <c:pt idx="1">
                  <c:v>Reg. Nurses</c:v>
                </c:pt>
                <c:pt idx="2">
                  <c:v>Other</c:v>
                </c:pt>
                <c:pt idx="3">
                  <c:v>Doctoral</c:v>
                </c:pt>
                <c:pt idx="4">
                  <c:v>Masters</c:v>
                </c:pt>
                <c:pt idx="5">
                  <c:v>Bachelors</c:v>
                </c:pt>
                <c:pt idx="6">
                  <c:v>NonDegreed</c:v>
                </c:pt>
                <c:pt idx="7">
                  <c:v>Admin./Other</c:v>
                </c:pt>
              </c:strCache>
            </c:strRef>
          </c:cat>
          <c:val>
            <c:numRef>
              <c:f>'ADSS Data for Charts Only'!$B$18:$B$25</c:f>
              <c:numCache>
                <c:ptCount val="8"/>
                <c:pt idx="0">
                  <c:v>65.35266849878712</c:v>
                </c:pt>
                <c:pt idx="1">
                  <c:v>23.7012682227623</c:v>
                </c:pt>
                <c:pt idx="2">
                  <c:v>17.088728397918942</c:v>
                </c:pt>
                <c:pt idx="3">
                  <c:v>35.29221446745898</c:v>
                </c:pt>
                <c:pt idx="4">
                  <c:v>21.4717528795201</c:v>
                </c:pt>
                <c:pt idx="5">
                  <c:v>17.92479665163477</c:v>
                </c:pt>
                <c:pt idx="6">
                  <c:v>13.719119981427882</c:v>
                </c:pt>
                <c:pt idx="7">
                  <c:v>15.251911779906898</c:v>
                </c:pt>
              </c:numCache>
            </c:numRef>
          </c:val>
        </c:ser>
        <c:ser>
          <c:idx val="1"/>
          <c:order val="1"/>
          <c:tx>
            <c:strRef>
              <c:f>'ADSS Data for Charts Only'!$C$17</c:f>
              <c:strCache>
                <c:ptCount val="1"/>
                <c:pt idx="0">
                  <c:v>Program</c:v>
                </c:pt>
              </c:strCache>
            </c:strRef>
          </c:tx>
          <c:spPr>
            <a:solidFill>
              <a:srgbClr val="80206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'ADSS Data for Charts Only'!$A$18:$A$25</c:f>
              <c:strCache>
                <c:ptCount val="8"/>
                <c:pt idx="0">
                  <c:v>Physicians</c:v>
                </c:pt>
                <c:pt idx="1">
                  <c:v>Reg. Nurses</c:v>
                </c:pt>
                <c:pt idx="2">
                  <c:v>Other</c:v>
                </c:pt>
                <c:pt idx="3">
                  <c:v>Doctoral</c:v>
                </c:pt>
                <c:pt idx="4">
                  <c:v>Masters</c:v>
                </c:pt>
                <c:pt idx="5">
                  <c:v>Bachelors</c:v>
                </c:pt>
                <c:pt idx="6">
                  <c:v>NonDegreed</c:v>
                </c:pt>
                <c:pt idx="7">
                  <c:v>Admin./Other</c:v>
                </c:pt>
              </c:strCache>
            </c:strRef>
          </c:cat>
          <c:val>
            <c:numRef>
              <c:f>'ADSS Data for Charts Only'!$C$18:$C$25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overlap val="-20"/>
        <c:axId val="4925515"/>
        <c:axId val="44329636"/>
      </c:barChart>
      <c:catAx>
        <c:axId val="49255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Personnel Type</a:t>
                </a:r>
              </a:p>
            </c:rich>
          </c:tx>
          <c:layout>
            <c:manualLayout>
              <c:xMode val="factor"/>
              <c:yMode val="factor"/>
              <c:x val="-0.0165"/>
              <c:y val="-0.01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329636"/>
        <c:crosses val="autoZero"/>
        <c:auto val="1"/>
        <c:lblOffset val="100"/>
        <c:tickLblSkip val="1"/>
        <c:noMultiLvlLbl val="0"/>
      </c:catAx>
      <c:valAx>
        <c:axId val="443296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Hourly Salary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2551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375"/>
          <c:y val="0.1395"/>
          <c:w val="0.1745"/>
          <c:h val="0.14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2"/>
  <sheetViews>
    <sheetView workbookViewId="0" zoomScale="88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13"/>
  <sheetViews>
    <sheetView workbookViewId="0" zoomScale="88"/>
  </sheetViews>
  <pageMargins left="0.75" right="0.75" top="1" bottom="1" header="0.5" footer="0.5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Scale="88"/>
  </sheetViews>
  <pageMargins left="0.45" right="0.4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832256400" y="832256400"/>
        <a:ext cx="865822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0.2325</cdr:x>
      <cdr:y>0.9045</cdr:y>
    </cdr:from>
    <cdr:to>
      <cdr:x>0.322</cdr:x>
      <cdr:y>0.94325</cdr:y>
    </cdr:to>
    <cdr:sp>
      <cdr:nvSpPr>
        <cdr:cNvPr id="1" name="Text Box 1"/>
        <cdr:cNvSpPr txBox="1">
          <a:spLocks noChangeArrowheads="1"/>
        </cdr:cNvSpPr>
      </cdr:nvSpPr>
      <cdr:spPr>
        <a:xfrm>
          <a:off x="2133600" y="5343525"/>
          <a:ext cx="8286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Medical</a:t>
          </a:r>
        </a:p>
      </cdr:txBody>
    </cdr:sp>
  </cdr:relSizeAnchor>
  <cdr:relSizeAnchor xmlns:cdr="http://schemas.openxmlformats.org/drawingml/2006/chartDrawing">
    <cdr:from>
      <cdr:x>0.59075</cdr:x>
      <cdr:y>0.9045</cdr:y>
    </cdr:from>
    <cdr:to>
      <cdr:x>0.70175</cdr:x>
      <cdr:y>0.9475</cdr:y>
    </cdr:to>
    <cdr:sp>
      <cdr:nvSpPr>
        <cdr:cNvPr id="2" name="Text Box 4"/>
        <cdr:cNvSpPr txBox="1">
          <a:spLocks noChangeArrowheads="1"/>
        </cdr:cNvSpPr>
      </cdr:nvSpPr>
      <cdr:spPr>
        <a:xfrm>
          <a:off x="5438775" y="5343525"/>
          <a:ext cx="10191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Counselors</a:t>
          </a:r>
        </a:p>
      </cdr:txBody>
    </cdr:sp>
  </cdr:relSizeAnchor>
  <cdr:relSizeAnchor xmlns:cdr="http://schemas.openxmlformats.org/drawingml/2006/chartDrawing">
    <cdr:from>
      <cdr:x>0.14375</cdr:x>
      <cdr:y>0.89675</cdr:y>
    </cdr:from>
    <cdr:to>
      <cdr:x>0.41425</cdr:x>
      <cdr:y>0.89725</cdr:y>
    </cdr:to>
    <cdr:sp>
      <cdr:nvSpPr>
        <cdr:cNvPr id="3" name="Line 5"/>
        <cdr:cNvSpPr>
          <a:spLocks/>
        </cdr:cNvSpPr>
      </cdr:nvSpPr>
      <cdr:spPr>
        <a:xfrm>
          <a:off x="1323975" y="5295900"/>
          <a:ext cx="2495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0.45425</cdr:x>
      <cdr:y>0.89675</cdr:y>
    </cdr:from>
    <cdr:to>
      <cdr:x>0.8475</cdr:x>
      <cdr:y>0.89675</cdr:y>
    </cdr:to>
    <cdr:sp>
      <cdr:nvSpPr>
        <cdr:cNvPr id="4" name="Line 6"/>
        <cdr:cNvSpPr>
          <a:spLocks/>
        </cdr:cNvSpPr>
      </cdr:nvSpPr>
      <cdr:spPr>
        <a:xfrm flipV="1">
          <a:off x="4181475" y="5295900"/>
          <a:ext cx="36195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10675" cy="5915025"/>
    <xdr:graphicFrame>
      <xdr:nvGraphicFramePr>
        <xdr:cNvPr id="1" name="Shape 1025"/>
        <xdr:cNvGraphicFramePr/>
      </xdr:nvGraphicFramePr>
      <xdr:xfrm>
        <a:off x="832256400" y="832256400"/>
        <a:ext cx="92106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K68"/>
  <sheetViews>
    <sheetView showGridLines="0" tabSelected="1" zoomScale="75" zoomScaleNormal="75" zoomScalePageLayoutView="0" workbookViewId="0" topLeftCell="A1">
      <selection activeCell="A4" sqref="A4"/>
    </sheetView>
  </sheetViews>
  <sheetFormatPr defaultColWidth="9.140625" defaultRowHeight="12.75"/>
  <cols>
    <col min="1" max="1" width="35.28125" style="0" customWidth="1"/>
    <col min="2" max="2" width="32.421875" style="0" customWidth="1"/>
    <col min="3" max="3" width="63.421875" style="0" customWidth="1"/>
    <col min="4" max="4" width="16.421875" style="0" customWidth="1"/>
    <col min="5" max="5" width="8.421875" style="0" customWidth="1"/>
    <col min="7" max="7" width="15.140625" style="0" customWidth="1"/>
    <col min="9" max="9" width="10.8515625" style="0" customWidth="1"/>
    <col min="10" max="10" width="12.57421875" style="0" customWidth="1"/>
    <col min="11" max="11" width="11.28125" style="0" customWidth="1"/>
    <col min="12" max="12" width="18.28125" style="0" customWidth="1"/>
  </cols>
  <sheetData>
    <row r="1" spans="1:9" ht="162.75">
      <c r="A1" s="63" t="s">
        <v>336</v>
      </c>
      <c r="B1" s="64"/>
      <c r="C1" s="63" t="s">
        <v>390</v>
      </c>
      <c r="D1" s="65"/>
      <c r="E1" s="65"/>
      <c r="F1" s="65"/>
      <c r="G1" s="339" t="s">
        <v>200</v>
      </c>
      <c r="H1" s="339"/>
      <c r="I1" s="339"/>
    </row>
    <row r="2" spans="2:6" ht="36">
      <c r="B2" s="2"/>
      <c r="C2" s="1"/>
      <c r="D2" s="236" t="s">
        <v>340</v>
      </c>
      <c r="E2" s="1"/>
      <c r="F2" s="1"/>
    </row>
    <row r="3" ht="14.25">
      <c r="A3" s="19"/>
    </row>
    <row r="4" ht="23.25">
      <c r="A4" s="44" t="s">
        <v>391</v>
      </c>
    </row>
    <row r="5" ht="23.25">
      <c r="A5" s="42" t="s">
        <v>111</v>
      </c>
    </row>
    <row r="6" ht="23.25">
      <c r="A6" s="42" t="s">
        <v>201</v>
      </c>
    </row>
    <row r="7" ht="23.25">
      <c r="A7" s="42" t="s">
        <v>202</v>
      </c>
    </row>
    <row r="8" ht="23.25">
      <c r="A8" s="42" t="s">
        <v>203</v>
      </c>
    </row>
    <row r="9" ht="23.25">
      <c r="A9" s="42" t="s">
        <v>204</v>
      </c>
    </row>
    <row r="10" ht="23.25">
      <c r="A10" s="42" t="s">
        <v>205</v>
      </c>
    </row>
    <row r="11" ht="23.25">
      <c r="A11" s="42" t="s">
        <v>206</v>
      </c>
    </row>
    <row r="12" ht="23.25">
      <c r="A12" s="42" t="s">
        <v>207</v>
      </c>
    </row>
    <row r="13" spans="1:2" ht="23.25">
      <c r="A13" s="42"/>
      <c r="B13" s="42"/>
    </row>
    <row r="14" spans="1:4" ht="23.25">
      <c r="A14" s="43" t="s">
        <v>117</v>
      </c>
      <c r="B14" s="21"/>
      <c r="C14" s="21"/>
      <c r="D14" s="21"/>
    </row>
    <row r="15" spans="1:3" ht="27.75" customHeight="1">
      <c r="A15" s="48" t="s">
        <v>113</v>
      </c>
      <c r="C15" s="48" t="s">
        <v>127</v>
      </c>
    </row>
    <row r="16" spans="1:3" ht="18">
      <c r="A16" s="45" t="s">
        <v>114</v>
      </c>
      <c r="C16" s="32" t="s">
        <v>119</v>
      </c>
    </row>
    <row r="17" spans="1:3" ht="18">
      <c r="A17" s="45" t="s">
        <v>112</v>
      </c>
      <c r="B17" s="46"/>
      <c r="C17" s="32" t="s">
        <v>118</v>
      </c>
    </row>
    <row r="18" spans="1:3" ht="18">
      <c r="A18" s="45" t="s">
        <v>115</v>
      </c>
      <c r="C18" s="32" t="s">
        <v>120</v>
      </c>
    </row>
    <row r="19" spans="1:3" ht="18">
      <c r="A19" s="45" t="s">
        <v>116</v>
      </c>
      <c r="C19" s="32" t="s">
        <v>122</v>
      </c>
    </row>
    <row r="20" spans="1:3" ht="18">
      <c r="A20" s="45" t="s">
        <v>290</v>
      </c>
      <c r="C20" s="32" t="s">
        <v>283</v>
      </c>
    </row>
    <row r="21" spans="1:3" ht="18">
      <c r="A21" s="45" t="s">
        <v>291</v>
      </c>
      <c r="C21" s="32" t="s">
        <v>121</v>
      </c>
    </row>
    <row r="22" spans="1:3" ht="18">
      <c r="A22" s="45" t="s">
        <v>280</v>
      </c>
      <c r="C22" s="32" t="s">
        <v>123</v>
      </c>
    </row>
    <row r="23" spans="1:3" ht="18">
      <c r="A23" s="45" t="s">
        <v>281</v>
      </c>
      <c r="C23" s="32" t="s">
        <v>124</v>
      </c>
    </row>
    <row r="24" spans="1:3" ht="18">
      <c r="A24" s="45" t="s">
        <v>282</v>
      </c>
      <c r="C24" s="32" t="s">
        <v>125</v>
      </c>
    </row>
    <row r="25" spans="1:3" ht="18">
      <c r="A25" s="45" t="s">
        <v>284</v>
      </c>
      <c r="C25" s="32" t="s">
        <v>126</v>
      </c>
    </row>
    <row r="26" spans="1:3" ht="18">
      <c r="A26" s="45" t="s">
        <v>285</v>
      </c>
      <c r="C26" s="32" t="s">
        <v>128</v>
      </c>
    </row>
    <row r="27" spans="1:3" ht="18">
      <c r="A27" s="45" t="s">
        <v>197</v>
      </c>
      <c r="C27" s="32" t="s">
        <v>182</v>
      </c>
    </row>
    <row r="28" spans="1:3" ht="18">
      <c r="A28" s="45" t="s">
        <v>286</v>
      </c>
      <c r="C28" s="32" t="s">
        <v>287</v>
      </c>
    </row>
    <row r="29" spans="1:3" ht="18">
      <c r="A29" s="45" t="s">
        <v>245</v>
      </c>
      <c r="C29" s="32" t="s">
        <v>246</v>
      </c>
    </row>
    <row r="30" spans="1:3" ht="18">
      <c r="A30" s="45" t="s">
        <v>247</v>
      </c>
      <c r="C30" s="32" t="s">
        <v>248</v>
      </c>
    </row>
    <row r="31" spans="1:3" ht="18">
      <c r="A31" s="45" t="s">
        <v>253</v>
      </c>
      <c r="C31" s="32" t="s">
        <v>254</v>
      </c>
    </row>
    <row r="32" ht="23.25">
      <c r="A32" s="44" t="s">
        <v>209</v>
      </c>
    </row>
    <row r="33" ht="12.75">
      <c r="G33" s="21"/>
    </row>
    <row r="34" spans="1:7" ht="18">
      <c r="A34" s="50" t="s">
        <v>132</v>
      </c>
      <c r="C34" s="7"/>
      <c r="D34" s="10"/>
      <c r="E34" s="10"/>
      <c r="F34" s="10"/>
      <c r="G34" s="21"/>
    </row>
    <row r="35" spans="1:7" ht="18">
      <c r="A35" s="50" t="s">
        <v>133</v>
      </c>
      <c r="C35" s="23"/>
      <c r="D35" s="10"/>
      <c r="E35" s="10"/>
      <c r="F35" s="10"/>
      <c r="G35" s="21"/>
    </row>
    <row r="36" spans="1:7" ht="18">
      <c r="A36" s="50" t="s">
        <v>213</v>
      </c>
      <c r="C36" s="8"/>
      <c r="D36" s="10"/>
      <c r="E36" s="10"/>
      <c r="F36" s="10"/>
      <c r="G36" s="21"/>
    </row>
    <row r="37" spans="1:7" ht="18">
      <c r="A37" s="148" t="s">
        <v>214</v>
      </c>
      <c r="C37" s="7"/>
      <c r="D37" s="10"/>
      <c r="E37" s="10"/>
      <c r="F37" s="10"/>
      <c r="G37" s="21"/>
    </row>
    <row r="38" spans="1:7" ht="18">
      <c r="A38" s="148" t="s">
        <v>215</v>
      </c>
      <c r="C38" s="23"/>
      <c r="D38" s="10"/>
      <c r="E38" s="10"/>
      <c r="F38" s="10"/>
      <c r="G38" s="21"/>
    </row>
    <row r="39" spans="1:7" ht="18">
      <c r="A39" s="50"/>
      <c r="C39" s="8"/>
      <c r="D39" s="10"/>
      <c r="E39" s="10"/>
      <c r="F39" s="10"/>
      <c r="G39" s="21"/>
    </row>
    <row r="40" spans="1:7" ht="18">
      <c r="A40" s="50" t="s">
        <v>94</v>
      </c>
      <c r="C40" s="7"/>
      <c r="D40" s="10"/>
      <c r="E40" s="10"/>
      <c r="F40" s="10"/>
      <c r="G40" s="21"/>
    </row>
    <row r="41" spans="1:7" ht="18">
      <c r="A41" s="50" t="s">
        <v>95</v>
      </c>
      <c r="C41" s="7"/>
      <c r="D41" s="10"/>
      <c r="E41" s="10"/>
      <c r="F41" s="10"/>
      <c r="G41" s="21"/>
    </row>
    <row r="42" spans="1:7" ht="18">
      <c r="A42" s="50" t="s">
        <v>96</v>
      </c>
      <c r="C42" s="7"/>
      <c r="D42" s="10"/>
      <c r="E42" s="10"/>
      <c r="F42" s="10"/>
      <c r="G42" s="21"/>
    </row>
    <row r="43" spans="1:6" ht="18">
      <c r="A43" s="50" t="s">
        <v>137</v>
      </c>
      <c r="C43" s="280"/>
      <c r="D43" s="10"/>
      <c r="E43" s="10"/>
      <c r="F43" s="10"/>
    </row>
    <row r="44" spans="1:6" ht="18">
      <c r="A44" s="28" t="s">
        <v>134</v>
      </c>
      <c r="C44" s="7"/>
      <c r="D44" s="10"/>
      <c r="E44" s="10"/>
      <c r="F44" s="10"/>
    </row>
    <row r="45" spans="1:6" ht="18">
      <c r="A45" s="28" t="s">
        <v>210</v>
      </c>
      <c r="C45" s="280"/>
      <c r="D45" s="10"/>
      <c r="E45" s="10"/>
      <c r="F45" s="10"/>
    </row>
    <row r="46" spans="1:7" ht="15">
      <c r="A46" s="5"/>
      <c r="B46" s="5"/>
      <c r="C46" s="5"/>
      <c r="D46" s="5"/>
      <c r="E46" s="5"/>
      <c r="F46" s="5"/>
      <c r="G46" s="21"/>
    </row>
    <row r="47" spans="1:11" ht="18">
      <c r="A47" s="27" t="s">
        <v>104</v>
      </c>
      <c r="B47" s="3"/>
      <c r="C47" s="4"/>
      <c r="E47" s="11"/>
      <c r="F47" s="11"/>
      <c r="K47" s="6"/>
    </row>
    <row r="48" spans="1:6" ht="23.25">
      <c r="A48" s="32" t="s">
        <v>135</v>
      </c>
      <c r="B48" s="4"/>
      <c r="C48" s="4"/>
      <c r="D48" s="44"/>
      <c r="F48" s="11"/>
    </row>
    <row r="49" ht="15">
      <c r="A49" s="4"/>
    </row>
    <row r="50" spans="1:8" ht="18">
      <c r="A50" s="50" t="s">
        <v>64</v>
      </c>
      <c r="B50" s="8"/>
      <c r="H50" s="3"/>
    </row>
    <row r="51" spans="1:8" ht="18">
      <c r="A51" s="60" t="s">
        <v>65</v>
      </c>
      <c r="B51" s="7"/>
      <c r="H51" s="4"/>
    </row>
    <row r="52" spans="1:10" ht="18">
      <c r="A52" s="60" t="s">
        <v>66</v>
      </c>
      <c r="B52" s="23"/>
      <c r="H52" s="4"/>
      <c r="J52" s="21"/>
    </row>
    <row r="53" spans="1:10" ht="18">
      <c r="A53" s="50" t="s">
        <v>76</v>
      </c>
      <c r="B53" s="4"/>
      <c r="D53" s="32"/>
      <c r="H53" s="4"/>
      <c r="J53" s="21"/>
    </row>
    <row r="54" spans="1:10" ht="18">
      <c r="A54" s="60" t="s">
        <v>77</v>
      </c>
      <c r="B54" s="7"/>
      <c r="H54" s="6"/>
      <c r="J54" s="21"/>
    </row>
    <row r="55" spans="1:8" ht="18">
      <c r="A55" s="60" t="s">
        <v>78</v>
      </c>
      <c r="B55" s="23"/>
      <c r="C55" s="8"/>
      <c r="H55" s="6"/>
    </row>
    <row r="56" spans="1:8" ht="18">
      <c r="A56" s="60" t="s">
        <v>79</v>
      </c>
      <c r="B56" s="23"/>
      <c r="H56" s="6"/>
    </row>
    <row r="57" ht="15">
      <c r="H57" s="6"/>
    </row>
    <row r="58" spans="1:9" ht="23.25">
      <c r="A58" s="44" t="s">
        <v>211</v>
      </c>
      <c r="C58" s="41"/>
      <c r="D58" s="41"/>
      <c r="E58" s="112"/>
      <c r="F58" s="41"/>
      <c r="G58" s="41"/>
      <c r="H58" s="41"/>
      <c r="I58" s="41"/>
    </row>
    <row r="59" spans="3:9" ht="20.25">
      <c r="C59" s="41"/>
      <c r="D59" s="40" t="s">
        <v>105</v>
      </c>
      <c r="E59" s="40"/>
      <c r="F59" s="40"/>
      <c r="G59" s="40" t="s">
        <v>106</v>
      </c>
      <c r="H59" s="41"/>
      <c r="I59" s="57"/>
    </row>
    <row r="60" spans="1:9" ht="20.25">
      <c r="A60" s="47" t="s">
        <v>138</v>
      </c>
      <c r="C60" s="41"/>
      <c r="D60" s="164"/>
      <c r="E60" s="57"/>
      <c r="F60" s="41"/>
      <c r="G60" s="164"/>
      <c r="H60" s="41"/>
      <c r="I60" s="41"/>
    </row>
    <row r="61" spans="1:9" ht="47.25" customHeight="1">
      <c r="A61" s="47" t="s">
        <v>263</v>
      </c>
      <c r="C61" s="41"/>
      <c r="D61" s="281" t="s">
        <v>107</v>
      </c>
      <c r="F61" s="41"/>
      <c r="G61" s="40" t="s">
        <v>108</v>
      </c>
      <c r="H61" s="41"/>
      <c r="I61" s="41"/>
    </row>
    <row r="62" spans="1:9" ht="33.75" customHeight="1">
      <c r="A62" s="41"/>
      <c r="C62" s="41"/>
      <c r="D62" s="40" t="s">
        <v>105</v>
      </c>
      <c r="E62" s="40"/>
      <c r="F62" s="40"/>
      <c r="G62" s="40" t="s">
        <v>106</v>
      </c>
      <c r="H62" s="41"/>
      <c r="I62" s="41"/>
    </row>
    <row r="63" spans="1:11" ht="24" customHeight="1">
      <c r="A63" s="47" t="s">
        <v>212</v>
      </c>
      <c r="C63" s="41"/>
      <c r="D63" s="7"/>
      <c r="E63" s="57"/>
      <c r="F63" s="41"/>
      <c r="G63" s="7"/>
      <c r="H63" s="41"/>
      <c r="I63" s="41"/>
      <c r="J63" s="33"/>
      <c r="K63" s="33"/>
    </row>
    <row r="64" spans="1:11" ht="33.75" customHeight="1">
      <c r="A64" s="41"/>
      <c r="C64" s="41"/>
      <c r="D64" s="40"/>
      <c r="E64" s="40"/>
      <c r="F64" s="40"/>
      <c r="G64" s="40"/>
      <c r="H64" s="41"/>
      <c r="I64" s="41"/>
      <c r="J64" s="21"/>
      <c r="K64" s="21"/>
    </row>
    <row r="65" spans="1:11" ht="37.5" customHeight="1">
      <c r="A65" s="47" t="s">
        <v>294</v>
      </c>
      <c r="C65" s="41"/>
      <c r="D65" s="7"/>
      <c r="E65" s="40" t="s">
        <v>136</v>
      </c>
      <c r="F65" s="41"/>
      <c r="G65" s="41"/>
      <c r="H65" s="41"/>
      <c r="I65" s="41"/>
      <c r="J65" s="21"/>
      <c r="K65" s="21"/>
    </row>
    <row r="66" spans="3:11" ht="24.75" customHeight="1">
      <c r="C66" s="41"/>
      <c r="D66" s="41"/>
      <c r="E66" s="41"/>
      <c r="F66" s="41"/>
      <c r="G66" s="41"/>
      <c r="H66" s="41"/>
      <c r="I66" s="41"/>
      <c r="J66" s="21"/>
      <c r="K66" s="21"/>
    </row>
    <row r="67" spans="10:11" ht="12.75">
      <c r="J67" s="21"/>
      <c r="K67" s="21"/>
    </row>
    <row r="68" spans="10:11" ht="12.75">
      <c r="J68" s="21"/>
      <c r="K68" s="21"/>
    </row>
  </sheetData>
  <sheetProtection/>
  <mergeCells count="1">
    <mergeCell ref="G1:I1"/>
  </mergeCells>
  <hyperlinks>
    <hyperlink ref="A16" location="'Pg.1 Overview'!A1" display="Page 1. Overview "/>
    <hyperlink ref="A17" location="'Pg. 2 Parent Organization Data'!A1" display="Page 2. Parent Organization Level Data - "/>
    <hyperlink ref="A18" location="'Pg. 3 Program Level Data'!A1" display="Page 3. Program Level Data -"/>
    <hyperlink ref="A19" location="'Pg. 4 FTE Persnl Costs'!A1" display="Page 4. FTE (Full Time Employee) Costs - "/>
    <hyperlink ref="A21" location="'Pg. 6 PTE &amp; Cont Persnl Costs'!A1" display="Page 6. PTE (Part Time Employee)/Contractor Costs - "/>
    <hyperlink ref="A22" location="'Pg. 7 Non-Personnel Costs'!A1" display="Page 7. Non-Personnel Costs"/>
    <hyperlink ref="A23" location="'Pg. 8 Unit Cost Analysis'!A1" display="Page 8. Unit Cost Analyses"/>
    <hyperlink ref="A24" location="'Pg. 9 Personnel Cost Analysis'!A1" display="Page 9. Personnel Cost Analyses -"/>
    <hyperlink ref="A25" location="'Pg. 10 Counseling Cost Analysis'!A1" display="Page10. Counseling Cost Analyses"/>
    <hyperlink ref="A26" location="'Pg. 11 Data Summary'!A1" display="Page 11 Data Summary"/>
    <hyperlink ref="A27" location="'Appendix A. Source Codes'!A1" display="Appendix A. Sources Codes"/>
    <hyperlink ref="A20" location="'Pg. 5 Allocated FTE Staff'!A1" display="Page 5. Allocated FTE Costs"/>
    <hyperlink ref="A28" location="'Appendix B. Capital Cost Worksh'!A1" display="Appendix B. Capital Cost Worksheet"/>
    <hyperlink ref="D2" location="'Pg. 2 Parent Organization Data'!A1" display="Next Page"/>
  </hyperlinks>
  <printOptions horizontalCentered="1"/>
  <pageMargins left="0.75" right="0.75" top="1" bottom="1" header="0.5" footer="0.5"/>
  <pageSetup fitToHeight="1" fitToWidth="1" horizontalDpi="600" verticalDpi="600" orientation="portrait" scale="44" r:id="rId1"/>
  <headerFooter alignWithMargins="0">
    <oddFooter>&amp;RInstructions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BA46"/>
  <sheetViews>
    <sheetView showGridLines="0" zoomScale="75" zoomScaleNormal="75" zoomScalePageLayoutView="0" workbookViewId="0" topLeftCell="A1">
      <selection activeCell="A13" sqref="A13:IV30"/>
    </sheetView>
  </sheetViews>
  <sheetFormatPr defaultColWidth="9.140625" defaultRowHeight="12.75"/>
  <cols>
    <col min="1" max="1" width="90.00390625" style="0" customWidth="1"/>
    <col min="2" max="2" width="17.7109375" style="0" customWidth="1"/>
    <col min="3" max="3" width="6.7109375" style="0" customWidth="1"/>
    <col min="4" max="4" width="6.421875" style="21" customWidth="1"/>
    <col min="5" max="5" width="34.00390625" style="0" customWidth="1"/>
    <col min="6" max="6" width="3.28125" style="0" customWidth="1"/>
    <col min="7" max="7" width="1.7109375" style="0" customWidth="1"/>
    <col min="8" max="8" width="22.00390625" style="0" customWidth="1"/>
    <col min="9" max="9" width="1.7109375" style="0" customWidth="1"/>
    <col min="10" max="10" width="5.7109375" style="0" customWidth="1"/>
    <col min="11" max="11" width="1.7109375" style="0" customWidth="1"/>
    <col min="12" max="12" width="12.421875" style="0" customWidth="1"/>
    <col min="13" max="13" width="1.7109375" style="0" customWidth="1"/>
    <col min="14" max="14" width="4.421875" style="0" customWidth="1"/>
    <col min="15" max="15" width="1.7109375" style="0" hidden="1" customWidth="1"/>
    <col min="16" max="16" width="21.28125" style="0" bestFit="1" customWidth="1"/>
  </cols>
  <sheetData>
    <row r="1" spans="1:16" ht="172.5" customHeight="1" thickBot="1">
      <c r="A1" s="359" t="s">
        <v>110</v>
      </c>
      <c r="B1" s="359"/>
      <c r="C1" s="199"/>
      <c r="D1" s="204"/>
      <c r="E1" s="200" t="s">
        <v>167</v>
      </c>
      <c r="F1" s="200" t="s">
        <v>168</v>
      </c>
      <c r="G1" s="205"/>
      <c r="H1" s="360" t="s">
        <v>292</v>
      </c>
      <c r="I1" s="360"/>
      <c r="J1" s="360"/>
      <c r="K1" s="360"/>
      <c r="L1" s="360"/>
      <c r="M1" s="360"/>
      <c r="N1" s="360"/>
      <c r="O1" s="360"/>
      <c r="P1" s="360"/>
    </row>
    <row r="2" spans="1:16" s="187" customFormat="1" ht="19.5" customHeight="1">
      <c r="A2" s="194"/>
      <c r="B2" s="194"/>
      <c r="C2" s="194"/>
      <c r="D2" s="232"/>
      <c r="E2" s="361" t="s">
        <v>343</v>
      </c>
      <c r="F2" s="362"/>
      <c r="G2" s="362"/>
      <c r="H2" s="363"/>
      <c r="I2" s="252"/>
      <c r="J2" s="252"/>
      <c r="K2" s="252"/>
      <c r="L2" s="252"/>
      <c r="M2" s="252"/>
      <c r="N2" s="252"/>
      <c r="O2" s="252"/>
      <c r="P2" s="252"/>
    </row>
    <row r="3" spans="1:16" ht="24" thickBot="1">
      <c r="A3" s="41"/>
      <c r="B3" s="41"/>
      <c r="C3" s="41"/>
      <c r="D3" s="57"/>
      <c r="E3" s="255" t="s">
        <v>155</v>
      </c>
      <c r="F3" s="256" t="s">
        <v>341</v>
      </c>
      <c r="G3" s="257"/>
      <c r="H3" s="332" t="s">
        <v>342</v>
      </c>
      <c r="I3" s="32"/>
      <c r="J3" s="32"/>
      <c r="K3" s="41"/>
      <c r="L3" s="41"/>
      <c r="M3" s="41"/>
      <c r="N3" s="41"/>
      <c r="O3" s="41"/>
      <c r="P3" s="41"/>
    </row>
    <row r="4" spans="1:16" ht="7.5" customHeight="1">
      <c r="A4" s="38"/>
      <c r="B4" s="41"/>
      <c r="C4" s="41"/>
      <c r="D4" s="57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</row>
    <row r="5" spans="1:16" ht="20.25" hidden="1">
      <c r="A5" s="41"/>
      <c r="B5" s="41"/>
      <c r="C5" s="41"/>
      <c r="D5" s="57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</row>
    <row r="6" spans="1:16" ht="20.25">
      <c r="A6" s="41"/>
      <c r="B6" s="41"/>
      <c r="C6" s="41"/>
      <c r="D6" s="57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</row>
    <row r="7" spans="1:16" ht="20.25">
      <c r="A7" s="41"/>
      <c r="B7" s="41"/>
      <c r="C7" s="41"/>
      <c r="D7" s="57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</row>
    <row r="8" spans="1:16" ht="25.5">
      <c r="A8" s="222" t="s">
        <v>73</v>
      </c>
      <c r="B8" s="223"/>
      <c r="C8" s="223"/>
      <c r="D8" s="224"/>
      <c r="E8" s="223"/>
      <c r="F8" s="223"/>
      <c r="G8" s="223"/>
      <c r="H8" s="223" t="s">
        <v>16</v>
      </c>
      <c r="I8" s="223"/>
      <c r="J8" s="223"/>
      <c r="K8" s="223"/>
      <c r="L8" s="223"/>
      <c r="M8" s="223"/>
      <c r="N8" s="223"/>
      <c r="O8" s="223"/>
      <c r="P8" s="223"/>
    </row>
    <row r="9" spans="1:16" ht="25.5">
      <c r="A9" s="222"/>
      <c r="B9" s="223"/>
      <c r="C9" s="223"/>
      <c r="D9" s="224"/>
      <c r="E9" s="223"/>
      <c r="F9" s="223"/>
      <c r="G9" s="223"/>
      <c r="H9" s="223" t="s">
        <v>0</v>
      </c>
      <c r="I9" s="223"/>
      <c r="J9" s="223"/>
      <c r="K9" s="223"/>
      <c r="L9" s="223"/>
      <c r="M9" s="223"/>
      <c r="N9" s="223"/>
      <c r="O9" s="223"/>
      <c r="P9" s="223"/>
    </row>
    <row r="10" spans="1:53" s="284" customFormat="1" ht="25.5">
      <c r="A10" s="301" t="s">
        <v>327</v>
      </c>
      <c r="B10" s="302">
        <f>SUM(('Pg. 9 Personnel Cost Analysis'!$B$10:$B$12),('Pg. 9 Personnel Cost Analysis'!$B$25*'Pg. 9 Personnel Cost Analysis'!$J$25)/40,('Pg. 9 Personnel Cost Analysis'!$B$26*'Pg. 9 Personnel Cost Analysis'!$J$26)/40,('Pg. 9 Personnel Cost Analysis'!$B$27*'Pg. 9 Personnel Cost Analysis'!$J$27)/40,('Pg. 9 Personnel Cost Analysis'!$B$42*'Pg. 9 Personnel Cost Analysis'!$J$42)/40,('Pg. 9 Personnel Cost Analysis'!$B$43*'Pg. 9 Personnel Cost Analysis'!$J$43)/40,('Pg. 9 Personnel Cost Analysis'!$B$44*'Pg. 9 Personnel Cost Analysis'!$J$44)/40)</f>
        <v>0</v>
      </c>
      <c r="C10" s="303"/>
      <c r="D10" s="303"/>
      <c r="E10" s="304">
        <f>+B10*1880</f>
        <v>0</v>
      </c>
      <c r="F10" s="305"/>
      <c r="G10" s="305"/>
      <c r="H10" s="305"/>
      <c r="I10" s="305"/>
      <c r="J10" s="305"/>
      <c r="K10" s="305"/>
      <c r="L10" s="305"/>
      <c r="M10" s="305"/>
      <c r="N10" s="305"/>
      <c r="O10" s="305"/>
      <c r="P10" s="305"/>
      <c r="Q10" s="306"/>
      <c r="R10" s="306"/>
      <c r="S10" s="306"/>
      <c r="T10" s="306"/>
      <c r="U10" s="306"/>
      <c r="V10" s="306"/>
      <c r="W10" s="306"/>
      <c r="X10" s="306"/>
      <c r="Y10" s="306"/>
      <c r="Z10" s="306"/>
      <c r="AA10" s="306"/>
      <c r="AB10" s="306"/>
      <c r="AC10" s="306"/>
      <c r="AD10" s="306"/>
      <c r="AE10" s="306"/>
      <c r="AF10" s="306"/>
      <c r="AG10" s="306"/>
      <c r="AH10" s="306"/>
      <c r="AI10" s="306"/>
      <c r="AJ10" s="306"/>
      <c r="AK10" s="306"/>
      <c r="AL10" s="306"/>
      <c r="AM10" s="306"/>
      <c r="AN10" s="306"/>
      <c r="AO10" s="306"/>
      <c r="AP10" s="306"/>
      <c r="AQ10" s="306"/>
      <c r="AR10" s="306"/>
      <c r="AS10" s="306"/>
      <c r="AT10" s="306"/>
      <c r="AU10" s="306"/>
      <c r="AV10" s="306"/>
      <c r="AW10" s="306"/>
      <c r="AX10" s="306"/>
      <c r="AY10" s="306"/>
      <c r="AZ10" s="306"/>
      <c r="BA10" s="306"/>
    </row>
    <row r="11" spans="1:53" s="284" customFormat="1" ht="25.5">
      <c r="A11" s="301" t="s">
        <v>328</v>
      </c>
      <c r="B11" s="302">
        <f>SUM(('Pg. 9 Personnel Cost Analysis'!$B$10:$B$13),('Pg. 9 Personnel Cost Analysis'!$B$25*'Pg. 9 Personnel Cost Analysis'!$J$25)/40,('Pg. 9 Personnel Cost Analysis'!$B$26*'Pg. 9 Personnel Cost Analysis'!$J$26)/40,('Pg. 9 Personnel Cost Analysis'!$B$27*'Pg. 9 Personnel Cost Analysis'!$J$27)/40,('Pg. 9 Personnel Cost Analysis'!$B$28*'Pg. 9 Personnel Cost Analysis'!$J$28)/40,('Pg. 9 Personnel Cost Analysis'!$B$42*'Pg. 9 Personnel Cost Analysis'!$J$42)/40,('Pg. 9 Personnel Cost Analysis'!$B$43*'Pg. 9 Personnel Cost Analysis'!$J$43)/40,('Pg. 9 Personnel Cost Analysis'!$B$44*'Pg. 9 Personnel Cost Analysis'!$J$44)/40,('Pg. 9 Personnel Cost Analysis'!$B$45*'Pg. 9 Personnel Cost Analysis'!$J$45)/40)</f>
        <v>0</v>
      </c>
      <c r="C11" s="303"/>
      <c r="D11" s="307"/>
      <c r="E11" s="304">
        <f>+B11*1880</f>
        <v>0</v>
      </c>
      <c r="F11" s="308"/>
      <c r="G11" s="305"/>
      <c r="H11" s="309"/>
      <c r="I11" s="309"/>
      <c r="J11" s="310"/>
      <c r="K11" s="305"/>
      <c r="L11" s="305"/>
      <c r="M11" s="305"/>
      <c r="N11" s="305"/>
      <c r="O11" s="305"/>
      <c r="P11" s="305"/>
      <c r="Q11" s="306"/>
      <c r="R11" s="306"/>
      <c r="S11" s="306"/>
      <c r="T11" s="306"/>
      <c r="U11" s="306"/>
      <c r="V11" s="306"/>
      <c r="W11" s="306"/>
      <c r="X11" s="306"/>
      <c r="Y11" s="306"/>
      <c r="Z11" s="306"/>
      <c r="AA11" s="306"/>
      <c r="AB11" s="306"/>
      <c r="AC11" s="306"/>
      <c r="AD11" s="306"/>
      <c r="AE11" s="306"/>
      <c r="AF11" s="306"/>
      <c r="AG11" s="306"/>
      <c r="AH11" s="306"/>
      <c r="AI11" s="306"/>
      <c r="AJ11" s="306"/>
      <c r="AK11" s="306"/>
      <c r="AL11" s="306"/>
      <c r="AM11" s="306"/>
      <c r="AN11" s="306"/>
      <c r="AO11" s="306"/>
      <c r="AP11" s="306"/>
      <c r="AQ11" s="306"/>
      <c r="AR11" s="306"/>
      <c r="AS11" s="306"/>
      <c r="AT11" s="306"/>
      <c r="AU11" s="306"/>
      <c r="AV11" s="306"/>
      <c r="AW11" s="306"/>
      <c r="AX11" s="306"/>
      <c r="AY11" s="306"/>
      <c r="AZ11" s="306"/>
      <c r="BA11" s="306"/>
    </row>
    <row r="12" spans="1:53" s="284" customFormat="1" ht="25.5">
      <c r="A12" s="311"/>
      <c r="B12" s="312" t="s">
        <v>29</v>
      </c>
      <c r="C12" s="312"/>
      <c r="D12" s="305"/>
      <c r="E12" s="313" t="s">
        <v>30</v>
      </c>
      <c r="F12" s="313"/>
      <c r="G12" s="305"/>
      <c r="H12" s="309"/>
      <c r="I12" s="309"/>
      <c r="J12" s="305"/>
      <c r="K12" s="305"/>
      <c r="L12" s="305"/>
      <c r="M12" s="305"/>
      <c r="N12" s="305"/>
      <c r="O12" s="305"/>
      <c r="P12" s="305"/>
      <c r="Q12" s="306"/>
      <c r="R12" s="306"/>
      <c r="S12" s="306"/>
      <c r="T12" s="306"/>
      <c r="U12" s="306"/>
      <c r="V12" s="306"/>
      <c r="W12" s="306"/>
      <c r="X12" s="306"/>
      <c r="Y12" s="306"/>
      <c r="Z12" s="306"/>
      <c r="AA12" s="306"/>
      <c r="AB12" s="306"/>
      <c r="AC12" s="306"/>
      <c r="AD12" s="306"/>
      <c r="AE12" s="306"/>
      <c r="AF12" s="306"/>
      <c r="AG12" s="306"/>
      <c r="AH12" s="306"/>
      <c r="AI12" s="306"/>
      <c r="AJ12" s="306"/>
      <c r="AK12" s="306"/>
      <c r="AL12" s="306"/>
      <c r="AM12" s="306"/>
      <c r="AN12" s="306"/>
      <c r="AO12" s="306"/>
      <c r="AP12" s="306"/>
      <c r="AQ12" s="306"/>
      <c r="AR12" s="306"/>
      <c r="AS12" s="306"/>
      <c r="AT12" s="306"/>
      <c r="AU12" s="306"/>
      <c r="AV12" s="306"/>
      <c r="AW12" s="306"/>
      <c r="AX12" s="306"/>
      <c r="AY12" s="306"/>
      <c r="AZ12" s="306"/>
      <c r="BA12" s="306"/>
    </row>
    <row r="13" spans="1:53" s="284" customFormat="1" ht="25.5" hidden="1">
      <c r="A13" s="311" t="s">
        <v>31</v>
      </c>
      <c r="B13" s="305"/>
      <c r="C13" s="305"/>
      <c r="D13" s="305"/>
      <c r="E13" s="305"/>
      <c r="F13" s="305"/>
      <c r="G13" s="305"/>
      <c r="H13" s="305"/>
      <c r="I13" s="305"/>
      <c r="J13" s="305"/>
      <c r="K13" s="305"/>
      <c r="L13" s="305"/>
      <c r="M13" s="305"/>
      <c r="N13" s="305"/>
      <c r="O13" s="305"/>
      <c r="P13" s="305"/>
      <c r="Q13" s="306"/>
      <c r="R13" s="306"/>
      <c r="S13" s="306"/>
      <c r="T13" s="306"/>
      <c r="U13" s="306"/>
      <c r="V13" s="306"/>
      <c r="W13" s="306"/>
      <c r="X13" s="306"/>
      <c r="Y13" s="306"/>
      <c r="Z13" s="306"/>
      <c r="AA13" s="306"/>
      <c r="AB13" s="306"/>
      <c r="AC13" s="306"/>
      <c r="AD13" s="306"/>
      <c r="AE13" s="306"/>
      <c r="AF13" s="306"/>
      <c r="AG13" s="306"/>
      <c r="AH13" s="306"/>
      <c r="AI13" s="306"/>
      <c r="AJ13" s="306"/>
      <c r="AK13" s="306"/>
      <c r="AL13" s="306"/>
      <c r="AM13" s="306"/>
      <c r="AN13" s="306"/>
      <c r="AO13" s="306"/>
      <c r="AP13" s="306"/>
      <c r="AQ13" s="306"/>
      <c r="AR13" s="306"/>
      <c r="AS13" s="306"/>
      <c r="AT13" s="306"/>
      <c r="AU13" s="306"/>
      <c r="AV13" s="306"/>
      <c r="AW13" s="306"/>
      <c r="AX13" s="306"/>
      <c r="AY13" s="306"/>
      <c r="AZ13" s="306"/>
      <c r="BA13" s="306"/>
    </row>
    <row r="14" spans="1:53" s="284" customFormat="1" ht="25.5" hidden="1">
      <c r="A14" s="311" t="s">
        <v>32</v>
      </c>
      <c r="B14" s="304">
        <f>'Pg. 3 Program Level Data'!D23</f>
        <v>0</v>
      </c>
      <c r="C14" s="308"/>
      <c r="D14" s="307">
        <f>'Pg. 3 Program Level Data'!F23</f>
        <v>0</v>
      </c>
      <c r="E14" s="304">
        <f>'Pg. 8 Unit Cost Analysis'!B11</f>
        <v>0</v>
      </c>
      <c r="F14" s="308"/>
      <c r="G14" s="305"/>
      <c r="H14" s="304">
        <f>'Pg. 8 Unit Cost Analysis'!B17/7</f>
        <v>0</v>
      </c>
      <c r="I14" s="308"/>
      <c r="J14" s="307"/>
      <c r="K14" s="305"/>
      <c r="L14" s="304">
        <f>+B14*E14*H14</f>
        <v>0</v>
      </c>
      <c r="M14" s="305"/>
      <c r="N14" s="305"/>
      <c r="O14" s="305"/>
      <c r="P14" s="305"/>
      <c r="Q14" s="306"/>
      <c r="R14" s="306"/>
      <c r="S14" s="306"/>
      <c r="T14" s="306"/>
      <c r="U14" s="306"/>
      <c r="V14" s="306"/>
      <c r="W14" s="306"/>
      <c r="X14" s="306"/>
      <c r="Y14" s="306"/>
      <c r="Z14" s="306"/>
      <c r="AA14" s="306"/>
      <c r="AB14" s="306"/>
      <c r="AC14" s="306"/>
      <c r="AD14" s="306"/>
      <c r="AE14" s="306"/>
      <c r="AF14" s="306"/>
      <c r="AG14" s="306"/>
      <c r="AH14" s="306"/>
      <c r="AI14" s="306"/>
      <c r="AJ14" s="306"/>
      <c r="AK14" s="306"/>
      <c r="AL14" s="306"/>
      <c r="AM14" s="306"/>
      <c r="AN14" s="306"/>
      <c r="AO14" s="306"/>
      <c r="AP14" s="306"/>
      <c r="AQ14" s="306"/>
      <c r="AR14" s="306"/>
      <c r="AS14" s="306"/>
      <c r="AT14" s="306"/>
      <c r="AU14" s="306"/>
      <c r="AV14" s="306"/>
      <c r="AW14" s="306"/>
      <c r="AX14" s="306"/>
      <c r="AY14" s="306"/>
      <c r="AZ14" s="306"/>
      <c r="BA14" s="306"/>
    </row>
    <row r="15" spans="1:53" s="284" customFormat="1" ht="25.5" hidden="1">
      <c r="A15" s="311"/>
      <c r="B15" s="308" t="s">
        <v>33</v>
      </c>
      <c r="C15" s="308"/>
      <c r="D15" s="305"/>
      <c r="E15" s="308" t="s">
        <v>34</v>
      </c>
      <c r="F15" s="308"/>
      <c r="G15" s="305"/>
      <c r="H15" s="308" t="s">
        <v>35</v>
      </c>
      <c r="I15" s="308"/>
      <c r="J15" s="305"/>
      <c r="K15" s="305"/>
      <c r="L15" s="305" t="s">
        <v>36</v>
      </c>
      <c r="M15" s="305"/>
      <c r="N15" s="305"/>
      <c r="O15" s="305"/>
      <c r="P15" s="305"/>
      <c r="Q15" s="306"/>
      <c r="R15" s="306"/>
      <c r="S15" s="306"/>
      <c r="T15" s="306"/>
      <c r="U15" s="306"/>
      <c r="V15" s="306"/>
      <c r="W15" s="306"/>
      <c r="X15" s="306"/>
      <c r="Y15" s="306"/>
      <c r="Z15" s="306"/>
      <c r="AA15" s="306"/>
      <c r="AB15" s="306"/>
      <c r="AC15" s="306"/>
      <c r="AD15" s="306"/>
      <c r="AE15" s="306"/>
      <c r="AF15" s="306"/>
      <c r="AG15" s="306"/>
      <c r="AH15" s="306"/>
      <c r="AI15" s="306"/>
      <c r="AJ15" s="306"/>
      <c r="AK15" s="306"/>
      <c r="AL15" s="306"/>
      <c r="AM15" s="306"/>
      <c r="AN15" s="306"/>
      <c r="AO15" s="306"/>
      <c r="AP15" s="306"/>
      <c r="AQ15" s="306"/>
      <c r="AR15" s="306"/>
      <c r="AS15" s="306"/>
      <c r="AT15" s="306"/>
      <c r="AU15" s="306"/>
      <c r="AV15" s="306"/>
      <c r="AW15" s="306"/>
      <c r="AX15" s="306"/>
      <c r="AY15" s="306"/>
      <c r="AZ15" s="306"/>
      <c r="BA15" s="306"/>
    </row>
    <row r="16" spans="1:53" s="284" customFormat="1" ht="25.5" hidden="1">
      <c r="A16" s="311"/>
      <c r="B16" s="305"/>
      <c r="C16" s="305"/>
      <c r="D16" s="305"/>
      <c r="E16" s="305"/>
      <c r="F16" s="305"/>
      <c r="G16" s="305"/>
      <c r="H16" s="305"/>
      <c r="I16" s="305"/>
      <c r="J16" s="305"/>
      <c r="K16" s="305"/>
      <c r="L16" s="305"/>
      <c r="M16" s="305"/>
      <c r="N16" s="305"/>
      <c r="O16" s="305"/>
      <c r="P16" s="305"/>
      <c r="Q16" s="306"/>
      <c r="R16" s="306"/>
      <c r="S16" s="306"/>
      <c r="T16" s="306"/>
      <c r="U16" s="306"/>
      <c r="V16" s="306"/>
      <c r="W16" s="306"/>
      <c r="X16" s="306"/>
      <c r="Y16" s="306"/>
      <c r="Z16" s="306"/>
      <c r="AA16" s="306"/>
      <c r="AB16" s="306"/>
      <c r="AC16" s="306"/>
      <c r="AD16" s="306"/>
      <c r="AE16" s="306"/>
      <c r="AF16" s="306"/>
      <c r="AG16" s="306"/>
      <c r="AH16" s="306"/>
      <c r="AI16" s="306"/>
      <c r="AJ16" s="306"/>
      <c r="AK16" s="306"/>
      <c r="AL16" s="306"/>
      <c r="AM16" s="306"/>
      <c r="AN16" s="306"/>
      <c r="AO16" s="306"/>
      <c r="AP16" s="306"/>
      <c r="AQ16" s="306"/>
      <c r="AR16" s="306"/>
      <c r="AS16" s="306"/>
      <c r="AT16" s="306"/>
      <c r="AU16" s="306"/>
      <c r="AV16" s="306"/>
      <c r="AW16" s="306"/>
      <c r="AX16" s="306"/>
      <c r="AY16" s="306"/>
      <c r="AZ16" s="306"/>
      <c r="BA16" s="306"/>
    </row>
    <row r="17" spans="1:53" s="284" customFormat="1" ht="25.5" hidden="1">
      <c r="A17" s="311" t="s">
        <v>37</v>
      </c>
      <c r="B17" s="312" t="s">
        <v>38</v>
      </c>
      <c r="C17" s="312"/>
      <c r="D17" s="305"/>
      <c r="E17" s="305" t="s">
        <v>39</v>
      </c>
      <c r="F17" s="305"/>
      <c r="G17" s="305"/>
      <c r="H17" s="313" t="s">
        <v>40</v>
      </c>
      <c r="I17" s="305"/>
      <c r="J17" s="305"/>
      <c r="K17" s="305"/>
      <c r="L17" s="313" t="s">
        <v>41</v>
      </c>
      <c r="M17" s="305"/>
      <c r="N17" s="305"/>
      <c r="O17" s="305"/>
      <c r="P17" s="305"/>
      <c r="Q17" s="306"/>
      <c r="R17" s="306"/>
      <c r="S17" s="306"/>
      <c r="T17" s="306"/>
      <c r="U17" s="306"/>
      <c r="V17" s="306"/>
      <c r="W17" s="306"/>
      <c r="X17" s="306"/>
      <c r="Y17" s="306"/>
      <c r="Z17" s="306"/>
      <c r="AA17" s="306"/>
      <c r="AB17" s="306"/>
      <c r="AC17" s="306"/>
      <c r="AD17" s="306"/>
      <c r="AE17" s="306"/>
      <c r="AF17" s="306"/>
      <c r="AG17" s="306"/>
      <c r="AH17" s="306"/>
      <c r="AI17" s="306"/>
      <c r="AJ17" s="306"/>
      <c r="AK17" s="306"/>
      <c r="AL17" s="306"/>
      <c r="AM17" s="306"/>
      <c r="AN17" s="306"/>
      <c r="AO17" s="306"/>
      <c r="AP17" s="306"/>
      <c r="AQ17" s="306"/>
      <c r="AR17" s="306"/>
      <c r="AS17" s="306"/>
      <c r="AT17" s="306"/>
      <c r="AU17" s="306"/>
      <c r="AV17" s="306"/>
      <c r="AW17" s="306"/>
      <c r="AX17" s="306"/>
      <c r="AY17" s="306"/>
      <c r="AZ17" s="306"/>
      <c r="BA17" s="306"/>
    </row>
    <row r="18" spans="1:53" s="284" customFormat="1" ht="25.5" hidden="1">
      <c r="A18" s="311"/>
      <c r="B18" s="313" t="s">
        <v>42</v>
      </c>
      <c r="C18" s="313"/>
      <c r="D18" s="305"/>
      <c r="E18" s="313" t="s">
        <v>43</v>
      </c>
      <c r="F18" s="305"/>
      <c r="G18" s="305"/>
      <c r="H18" s="313" t="s">
        <v>43</v>
      </c>
      <c r="I18" s="305"/>
      <c r="J18" s="305"/>
      <c r="K18" s="305"/>
      <c r="L18" s="313" t="s">
        <v>39</v>
      </c>
      <c r="M18" s="305"/>
      <c r="N18" s="305"/>
      <c r="O18" s="305"/>
      <c r="P18" s="305"/>
      <c r="Q18" s="306"/>
      <c r="R18" s="306"/>
      <c r="S18" s="306"/>
      <c r="T18" s="306"/>
      <c r="U18" s="306"/>
      <c r="V18" s="306"/>
      <c r="W18" s="306"/>
      <c r="X18" s="306"/>
      <c r="Y18" s="306"/>
      <c r="Z18" s="306"/>
      <c r="AA18" s="306"/>
      <c r="AB18" s="306"/>
      <c r="AC18" s="306"/>
      <c r="AD18" s="306"/>
      <c r="AE18" s="306"/>
      <c r="AF18" s="306"/>
      <c r="AG18" s="306"/>
      <c r="AH18" s="306"/>
      <c r="AI18" s="306"/>
      <c r="AJ18" s="306"/>
      <c r="AK18" s="306"/>
      <c r="AL18" s="306"/>
      <c r="AM18" s="306"/>
      <c r="AN18" s="306"/>
      <c r="AO18" s="306"/>
      <c r="AP18" s="306"/>
      <c r="AQ18" s="306"/>
      <c r="AR18" s="306"/>
      <c r="AS18" s="306"/>
      <c r="AT18" s="306"/>
      <c r="AU18" s="306"/>
      <c r="AV18" s="306"/>
      <c r="AW18" s="306"/>
      <c r="AX18" s="306"/>
      <c r="AY18" s="306"/>
      <c r="AZ18" s="306"/>
      <c r="BA18" s="306"/>
    </row>
    <row r="19" spans="1:53" s="284" customFormat="1" ht="25.5" hidden="1">
      <c r="A19" s="311" t="s">
        <v>44</v>
      </c>
      <c r="B19" s="304">
        <f>'Pg. 3 Program Level Data'!D28</f>
        <v>0</v>
      </c>
      <c r="C19" s="308"/>
      <c r="D19" s="305" t="s">
        <v>0</v>
      </c>
      <c r="E19" s="314">
        <v>0.7</v>
      </c>
      <c r="F19" s="305"/>
      <c r="G19" s="305"/>
      <c r="H19" s="314">
        <f>IF(B19&gt;0,+E19,0)</f>
        <v>0</v>
      </c>
      <c r="I19" s="305"/>
      <c r="J19" s="305"/>
      <c r="K19" s="305"/>
      <c r="L19" s="304">
        <f>+B19*E19</f>
        <v>0</v>
      </c>
      <c r="M19" s="305"/>
      <c r="N19" s="305"/>
      <c r="O19" s="305"/>
      <c r="P19" s="305"/>
      <c r="Q19" s="306"/>
      <c r="R19" s="306"/>
      <c r="S19" s="306"/>
      <c r="T19" s="306"/>
      <c r="U19" s="306"/>
      <c r="V19" s="306"/>
      <c r="W19" s="306"/>
      <c r="X19" s="306"/>
      <c r="Y19" s="306"/>
      <c r="Z19" s="306"/>
      <c r="AA19" s="306"/>
      <c r="AB19" s="306"/>
      <c r="AC19" s="306"/>
      <c r="AD19" s="306"/>
      <c r="AE19" s="306"/>
      <c r="AF19" s="306"/>
      <c r="AG19" s="306"/>
      <c r="AH19" s="306"/>
      <c r="AI19" s="306"/>
      <c r="AJ19" s="306"/>
      <c r="AK19" s="306"/>
      <c r="AL19" s="306"/>
      <c r="AM19" s="306"/>
      <c r="AN19" s="306"/>
      <c r="AO19" s="306"/>
      <c r="AP19" s="306"/>
      <c r="AQ19" s="306"/>
      <c r="AR19" s="306"/>
      <c r="AS19" s="306"/>
      <c r="AT19" s="306"/>
      <c r="AU19" s="306"/>
      <c r="AV19" s="306"/>
      <c r="AW19" s="306"/>
      <c r="AX19" s="306"/>
      <c r="AY19" s="306"/>
      <c r="AZ19" s="306"/>
      <c r="BA19" s="306"/>
    </row>
    <row r="20" spans="1:53" s="284" customFormat="1" ht="25.5" hidden="1">
      <c r="A20" s="311" t="s">
        <v>45</v>
      </c>
      <c r="B20" s="304">
        <f>'Pg. 3 Program Level Data'!D29</f>
        <v>0</v>
      </c>
      <c r="C20" s="308"/>
      <c r="D20" s="305" t="s">
        <v>0</v>
      </c>
      <c r="E20" s="314">
        <v>0.1</v>
      </c>
      <c r="F20" s="305"/>
      <c r="G20" s="305"/>
      <c r="H20" s="314">
        <f>IF(B20&gt;0,+E20,0)</f>
        <v>0</v>
      </c>
      <c r="I20" s="305"/>
      <c r="J20" s="305"/>
      <c r="K20" s="305"/>
      <c r="L20" s="304">
        <f>+B20*E20</f>
        <v>0</v>
      </c>
      <c r="M20" s="305"/>
      <c r="N20" s="305"/>
      <c r="O20" s="305"/>
      <c r="P20" s="305"/>
      <c r="Q20" s="306"/>
      <c r="R20" s="306"/>
      <c r="S20" s="306"/>
      <c r="T20" s="306"/>
      <c r="U20" s="306"/>
      <c r="V20" s="306"/>
      <c r="W20" s="306"/>
      <c r="X20" s="306"/>
      <c r="Y20" s="306"/>
      <c r="Z20" s="306"/>
      <c r="AA20" s="306"/>
      <c r="AB20" s="306"/>
      <c r="AC20" s="306"/>
      <c r="AD20" s="306"/>
      <c r="AE20" s="306"/>
      <c r="AF20" s="306"/>
      <c r="AG20" s="306"/>
      <c r="AH20" s="306"/>
      <c r="AI20" s="306"/>
      <c r="AJ20" s="306"/>
      <c r="AK20" s="306"/>
      <c r="AL20" s="306"/>
      <c r="AM20" s="306"/>
      <c r="AN20" s="306"/>
      <c r="AO20" s="306"/>
      <c r="AP20" s="306"/>
      <c r="AQ20" s="306"/>
      <c r="AR20" s="306"/>
      <c r="AS20" s="306"/>
      <c r="AT20" s="306"/>
      <c r="AU20" s="306"/>
      <c r="AV20" s="306"/>
      <c r="AW20" s="306"/>
      <c r="AX20" s="306"/>
      <c r="AY20" s="306"/>
      <c r="AZ20" s="306"/>
      <c r="BA20" s="306"/>
    </row>
    <row r="21" spans="1:53" s="284" customFormat="1" ht="25.5" hidden="1">
      <c r="A21" s="311" t="s">
        <v>46</v>
      </c>
      <c r="B21" s="304">
        <f>'Pg. 3 Program Level Data'!D30</f>
        <v>0</v>
      </c>
      <c r="C21" s="308"/>
      <c r="D21" s="305" t="s">
        <v>0</v>
      </c>
      <c r="E21" s="314">
        <v>0.05</v>
      </c>
      <c r="F21" s="305"/>
      <c r="G21" s="305"/>
      <c r="H21" s="314">
        <f>IF(B21&gt;0,+E21,0)</f>
        <v>0</v>
      </c>
      <c r="I21" s="305"/>
      <c r="J21" s="305" t="s">
        <v>0</v>
      </c>
      <c r="K21" s="305"/>
      <c r="L21" s="304">
        <f>+B21*E21</f>
        <v>0</v>
      </c>
      <c r="M21" s="305"/>
      <c r="N21" s="305"/>
      <c r="O21" s="305"/>
      <c r="P21" s="305"/>
      <c r="Q21" s="306"/>
      <c r="R21" s="306"/>
      <c r="S21" s="306"/>
      <c r="T21" s="306"/>
      <c r="U21" s="306"/>
      <c r="V21" s="306"/>
      <c r="W21" s="306"/>
      <c r="X21" s="306"/>
      <c r="Y21" s="306"/>
      <c r="Z21" s="306"/>
      <c r="AA21" s="306"/>
      <c r="AB21" s="306"/>
      <c r="AC21" s="306"/>
      <c r="AD21" s="306"/>
      <c r="AE21" s="306"/>
      <c r="AF21" s="306"/>
      <c r="AG21" s="306"/>
      <c r="AH21" s="306"/>
      <c r="AI21" s="306"/>
      <c r="AJ21" s="306"/>
      <c r="AK21" s="306"/>
      <c r="AL21" s="306"/>
      <c r="AM21" s="306"/>
      <c r="AN21" s="306"/>
      <c r="AO21" s="306"/>
      <c r="AP21" s="306"/>
      <c r="AQ21" s="306"/>
      <c r="AR21" s="306"/>
      <c r="AS21" s="306"/>
      <c r="AT21" s="306"/>
      <c r="AU21" s="306"/>
      <c r="AV21" s="306"/>
      <c r="AW21" s="306"/>
      <c r="AX21" s="306"/>
      <c r="AY21" s="306"/>
      <c r="AZ21" s="306"/>
      <c r="BA21" s="306"/>
    </row>
    <row r="22" spans="1:53" s="284" customFormat="1" ht="26.25" hidden="1" thickBot="1">
      <c r="A22" s="311" t="s">
        <v>47</v>
      </c>
      <c r="B22" s="315">
        <f>SUM(B19:B21)</f>
        <v>0</v>
      </c>
      <c r="C22" s="308"/>
      <c r="D22" s="305" t="s">
        <v>0</v>
      </c>
      <c r="E22" s="316">
        <f>SUM(E19:E21)</f>
        <v>0.85</v>
      </c>
      <c r="F22" s="305"/>
      <c r="G22" s="305"/>
      <c r="H22" s="316">
        <f>SUM(H19:H21)</f>
        <v>0</v>
      </c>
      <c r="I22" s="305"/>
      <c r="J22" s="305"/>
      <c r="K22" s="305"/>
      <c r="L22" s="315">
        <f>SUM(L19:L21)</f>
        <v>0</v>
      </c>
      <c r="M22" s="305"/>
      <c r="N22" s="305"/>
      <c r="O22" s="305"/>
      <c r="P22" s="305"/>
      <c r="Q22" s="306"/>
      <c r="R22" s="306"/>
      <c r="S22" s="306"/>
      <c r="T22" s="306"/>
      <c r="U22" s="306"/>
      <c r="V22" s="306"/>
      <c r="W22" s="306"/>
      <c r="X22" s="306"/>
      <c r="Y22" s="306"/>
      <c r="Z22" s="306"/>
      <c r="AA22" s="306"/>
      <c r="AB22" s="306"/>
      <c r="AC22" s="306"/>
      <c r="AD22" s="306"/>
      <c r="AE22" s="306"/>
      <c r="AF22" s="306"/>
      <c r="AG22" s="306"/>
      <c r="AH22" s="306"/>
      <c r="AI22" s="306"/>
      <c r="AJ22" s="306"/>
      <c r="AK22" s="306"/>
      <c r="AL22" s="306"/>
      <c r="AM22" s="306"/>
      <c r="AN22" s="306"/>
      <c r="AO22" s="306"/>
      <c r="AP22" s="306"/>
      <c r="AQ22" s="306"/>
      <c r="AR22" s="306"/>
      <c r="AS22" s="306"/>
      <c r="AT22" s="306"/>
      <c r="AU22" s="306"/>
      <c r="AV22" s="306"/>
      <c r="AW22" s="306"/>
      <c r="AX22" s="306"/>
      <c r="AY22" s="306"/>
      <c r="AZ22" s="306"/>
      <c r="BA22" s="306"/>
    </row>
    <row r="23" spans="1:53" s="284" customFormat="1" ht="26.25" hidden="1" thickTop="1">
      <c r="A23" s="311"/>
      <c r="B23" s="305"/>
      <c r="C23" s="305"/>
      <c r="D23" s="305"/>
      <c r="E23" s="305" t="s">
        <v>0</v>
      </c>
      <c r="F23" s="305"/>
      <c r="G23" s="305"/>
      <c r="H23" s="305"/>
      <c r="I23" s="305"/>
      <c r="J23" s="305" t="s">
        <v>0</v>
      </c>
      <c r="K23" s="305"/>
      <c r="L23" s="305"/>
      <c r="M23" s="305"/>
      <c r="N23" s="305"/>
      <c r="O23" s="305"/>
      <c r="P23" s="305"/>
      <c r="Q23" s="306"/>
      <c r="R23" s="306"/>
      <c r="S23" s="306"/>
      <c r="T23" s="306"/>
      <c r="U23" s="306"/>
      <c r="V23" s="306"/>
      <c r="W23" s="306"/>
      <c r="X23" s="306"/>
      <c r="Y23" s="306"/>
      <c r="Z23" s="306"/>
      <c r="AA23" s="306"/>
      <c r="AB23" s="306"/>
      <c r="AC23" s="306"/>
      <c r="AD23" s="306"/>
      <c r="AE23" s="306"/>
      <c r="AF23" s="306"/>
      <c r="AG23" s="306"/>
      <c r="AH23" s="306"/>
      <c r="AI23" s="306"/>
      <c r="AJ23" s="306"/>
      <c r="AK23" s="306"/>
      <c r="AL23" s="306"/>
      <c r="AM23" s="306"/>
      <c r="AN23" s="306"/>
      <c r="AO23" s="306"/>
      <c r="AP23" s="306"/>
      <c r="AQ23" s="306"/>
      <c r="AR23" s="306"/>
      <c r="AS23" s="306"/>
      <c r="AT23" s="306"/>
      <c r="AU23" s="306"/>
      <c r="AV23" s="306"/>
      <c r="AW23" s="306"/>
      <c r="AX23" s="306"/>
      <c r="AY23" s="306"/>
      <c r="AZ23" s="306"/>
      <c r="BA23" s="306"/>
    </row>
    <row r="24" spans="1:53" s="284" customFormat="1" ht="25.5" hidden="1">
      <c r="A24" s="311" t="s">
        <v>48</v>
      </c>
      <c r="B24" s="302" t="e">
        <f>'Pg. 8 Unit Cost Analysis'!B20</f>
        <v>#DIV/0!</v>
      </c>
      <c r="C24" s="303"/>
      <c r="D24" s="305"/>
      <c r="E24" s="302" t="e">
        <f>+L22/H22</f>
        <v>#DIV/0!</v>
      </c>
      <c r="F24" s="305"/>
      <c r="G24" s="305"/>
      <c r="H24" s="302" t="e">
        <f>+B24/E24</f>
        <v>#DIV/0!</v>
      </c>
      <c r="I24" s="305"/>
      <c r="J24" s="305"/>
      <c r="K24" s="305"/>
      <c r="L24" s="305"/>
      <c r="M24" s="305"/>
      <c r="N24" s="305"/>
      <c r="O24" s="305"/>
      <c r="P24" s="305"/>
      <c r="Q24" s="306"/>
      <c r="R24" s="306"/>
      <c r="S24" s="306"/>
      <c r="T24" s="306"/>
      <c r="U24" s="306"/>
      <c r="V24" s="306"/>
      <c r="W24" s="306"/>
      <c r="X24" s="306"/>
      <c r="Y24" s="306"/>
      <c r="Z24" s="306"/>
      <c r="AA24" s="306"/>
      <c r="AB24" s="306"/>
      <c r="AC24" s="306"/>
      <c r="AD24" s="306"/>
      <c r="AE24" s="306"/>
      <c r="AF24" s="306"/>
      <c r="AG24" s="306"/>
      <c r="AH24" s="306"/>
      <c r="AI24" s="306"/>
      <c r="AJ24" s="306"/>
      <c r="AK24" s="306"/>
      <c r="AL24" s="306"/>
      <c r="AM24" s="306"/>
      <c r="AN24" s="306"/>
      <c r="AO24" s="306"/>
      <c r="AP24" s="306"/>
      <c r="AQ24" s="306"/>
      <c r="AR24" s="306"/>
      <c r="AS24" s="306"/>
      <c r="AT24" s="306"/>
      <c r="AU24" s="306"/>
      <c r="AV24" s="306"/>
      <c r="AW24" s="306"/>
      <c r="AX24" s="306"/>
      <c r="AY24" s="306"/>
      <c r="AZ24" s="306"/>
      <c r="BA24" s="306"/>
    </row>
    <row r="25" spans="1:53" s="284" customFormat="1" ht="25.5" hidden="1">
      <c r="A25" s="311" t="s">
        <v>49</v>
      </c>
      <c r="B25" s="305"/>
      <c r="C25" s="305"/>
      <c r="D25" s="305"/>
      <c r="E25" s="311" t="s">
        <v>50</v>
      </c>
      <c r="F25" s="305"/>
      <c r="G25" s="305"/>
      <c r="H25" s="317" t="s">
        <v>51</v>
      </c>
      <c r="I25" s="305"/>
      <c r="J25" s="305"/>
      <c r="K25" s="305"/>
      <c r="L25" s="305"/>
      <c r="M25" s="305"/>
      <c r="N25" s="305"/>
      <c r="O25" s="305"/>
      <c r="P25" s="305"/>
      <c r="Q25" s="306"/>
      <c r="R25" s="306"/>
      <c r="S25" s="306"/>
      <c r="T25" s="306"/>
      <c r="U25" s="306"/>
      <c r="V25" s="306"/>
      <c r="W25" s="306"/>
      <c r="X25" s="306"/>
      <c r="Y25" s="306"/>
      <c r="Z25" s="306"/>
      <c r="AA25" s="306"/>
      <c r="AB25" s="306"/>
      <c r="AC25" s="306"/>
      <c r="AD25" s="306"/>
      <c r="AE25" s="306"/>
      <c r="AF25" s="306"/>
      <c r="AG25" s="306"/>
      <c r="AH25" s="306"/>
      <c r="AI25" s="306"/>
      <c r="AJ25" s="306"/>
      <c r="AK25" s="306"/>
      <c r="AL25" s="306"/>
      <c r="AM25" s="306"/>
      <c r="AN25" s="306"/>
      <c r="AO25" s="306"/>
      <c r="AP25" s="306"/>
      <c r="AQ25" s="306"/>
      <c r="AR25" s="306"/>
      <c r="AS25" s="306"/>
      <c r="AT25" s="306"/>
      <c r="AU25" s="306"/>
      <c r="AV25" s="306"/>
      <c r="AW25" s="306"/>
      <c r="AX25" s="306"/>
      <c r="AY25" s="306"/>
      <c r="AZ25" s="306"/>
      <c r="BA25" s="306"/>
    </row>
    <row r="26" spans="1:53" s="284" customFormat="1" ht="25.5" hidden="1">
      <c r="A26" s="311" t="s">
        <v>181</v>
      </c>
      <c r="B26" s="304">
        <f>'Pg. 3 Program Level Data'!D32</f>
        <v>0</v>
      </c>
      <c r="C26" s="308"/>
      <c r="D26" s="305"/>
      <c r="E26" s="311"/>
      <c r="F26" s="305"/>
      <c r="G26" s="305"/>
      <c r="H26" s="317"/>
      <c r="I26" s="305"/>
      <c r="J26" s="305"/>
      <c r="K26" s="305"/>
      <c r="L26" s="305"/>
      <c r="M26" s="305"/>
      <c r="N26" s="305"/>
      <c r="O26" s="305"/>
      <c r="P26" s="305"/>
      <c r="Q26" s="306"/>
      <c r="R26" s="306"/>
      <c r="S26" s="306"/>
      <c r="T26" s="306"/>
      <c r="U26" s="306"/>
      <c r="V26" s="306"/>
      <c r="W26" s="306"/>
      <c r="X26" s="306"/>
      <c r="Y26" s="306"/>
      <c r="Z26" s="306"/>
      <c r="AA26" s="306"/>
      <c r="AB26" s="306"/>
      <c r="AC26" s="306"/>
      <c r="AD26" s="306"/>
      <c r="AE26" s="306"/>
      <c r="AF26" s="306"/>
      <c r="AG26" s="306"/>
      <c r="AH26" s="306"/>
      <c r="AI26" s="306"/>
      <c r="AJ26" s="306"/>
      <c r="AK26" s="306"/>
      <c r="AL26" s="306"/>
      <c r="AM26" s="306"/>
      <c r="AN26" s="306"/>
      <c r="AO26" s="306"/>
      <c r="AP26" s="306"/>
      <c r="AQ26" s="306"/>
      <c r="AR26" s="306"/>
      <c r="AS26" s="306"/>
      <c r="AT26" s="306"/>
      <c r="AU26" s="306"/>
      <c r="AV26" s="306"/>
      <c r="AW26" s="306"/>
      <c r="AX26" s="306"/>
      <c r="AY26" s="306"/>
      <c r="AZ26" s="306"/>
      <c r="BA26" s="306"/>
    </row>
    <row r="27" spans="1:53" s="284" customFormat="1" ht="25.5" hidden="1">
      <c r="A27" s="311" t="s">
        <v>52</v>
      </c>
      <c r="B27" s="318" t="e">
        <f>+H24*B26</f>
        <v>#DIV/0!</v>
      </c>
      <c r="C27" s="319"/>
      <c r="D27" s="307" t="s">
        <v>28</v>
      </c>
      <c r="E27" s="304">
        <f>'Pg. 3 Program Level Data'!D34</f>
        <v>0</v>
      </c>
      <c r="F27" s="308"/>
      <c r="G27" s="305"/>
      <c r="H27" s="304">
        <v>50</v>
      </c>
      <c r="I27" s="308"/>
      <c r="J27" s="307"/>
      <c r="K27" s="305"/>
      <c r="L27" s="318">
        <f>IF(B26&gt;0,+B27*E27*H27,0)</f>
        <v>0</v>
      </c>
      <c r="M27" s="305" t="s">
        <v>0</v>
      </c>
      <c r="N27" s="305"/>
      <c r="O27" s="305"/>
      <c r="P27" s="305"/>
      <c r="Q27" s="306"/>
      <c r="R27" s="306"/>
      <c r="S27" s="306"/>
      <c r="T27" s="306"/>
      <c r="U27" s="306"/>
      <c r="V27" s="306"/>
      <c r="W27" s="306"/>
      <c r="X27" s="306"/>
      <c r="Y27" s="306"/>
      <c r="Z27" s="306"/>
      <c r="AA27" s="306"/>
      <c r="AB27" s="306"/>
      <c r="AC27" s="306"/>
      <c r="AD27" s="306"/>
      <c r="AE27" s="306"/>
      <c r="AF27" s="306"/>
      <c r="AG27" s="306"/>
      <c r="AH27" s="306"/>
      <c r="AI27" s="306"/>
      <c r="AJ27" s="306"/>
      <c r="AK27" s="306"/>
      <c r="AL27" s="306"/>
      <c r="AM27" s="306"/>
      <c r="AN27" s="306"/>
      <c r="AO27" s="306"/>
      <c r="AP27" s="306"/>
      <c r="AQ27" s="306"/>
      <c r="AR27" s="306"/>
      <c r="AS27" s="306"/>
      <c r="AT27" s="306"/>
      <c r="AU27" s="306"/>
      <c r="AV27" s="306"/>
      <c r="AW27" s="306"/>
      <c r="AX27" s="306"/>
      <c r="AY27" s="306"/>
      <c r="AZ27" s="306"/>
      <c r="BA27" s="306"/>
    </row>
    <row r="28" spans="1:53" s="284" customFormat="1" ht="25.5" hidden="1">
      <c r="A28" s="311" t="s">
        <v>16</v>
      </c>
      <c r="B28" s="305" t="s">
        <v>33</v>
      </c>
      <c r="C28" s="305"/>
      <c r="D28" s="308"/>
      <c r="E28" s="313" t="s">
        <v>53</v>
      </c>
      <c r="F28" s="313"/>
      <c r="G28" s="305"/>
      <c r="H28" s="305" t="s">
        <v>54</v>
      </c>
      <c r="I28" s="305"/>
      <c r="J28" s="305"/>
      <c r="K28" s="305"/>
      <c r="L28" s="305" t="s">
        <v>55</v>
      </c>
      <c r="M28" s="305"/>
      <c r="N28" s="305"/>
      <c r="O28" s="305"/>
      <c r="P28" s="305"/>
      <c r="Q28" s="306"/>
      <c r="R28" s="306"/>
      <c r="S28" s="306"/>
      <c r="T28" s="306"/>
      <c r="U28" s="306"/>
      <c r="V28" s="306"/>
      <c r="W28" s="306"/>
      <c r="X28" s="306"/>
      <c r="Y28" s="306"/>
      <c r="Z28" s="306"/>
      <c r="AA28" s="306"/>
      <c r="AB28" s="306"/>
      <c r="AC28" s="306"/>
      <c r="AD28" s="306"/>
      <c r="AE28" s="306"/>
      <c r="AF28" s="306"/>
      <c r="AG28" s="306"/>
      <c r="AH28" s="306"/>
      <c r="AI28" s="306"/>
      <c r="AJ28" s="306"/>
      <c r="AK28" s="306"/>
      <c r="AL28" s="306"/>
      <c r="AM28" s="306"/>
      <c r="AN28" s="306"/>
      <c r="AO28" s="306"/>
      <c r="AP28" s="306"/>
      <c r="AQ28" s="306"/>
      <c r="AR28" s="306"/>
      <c r="AS28" s="306"/>
      <c r="AT28" s="306"/>
      <c r="AU28" s="306"/>
      <c r="AV28" s="306"/>
      <c r="AW28" s="306"/>
      <c r="AX28" s="306"/>
      <c r="AY28" s="306"/>
      <c r="AZ28" s="306"/>
      <c r="BA28" s="306"/>
    </row>
    <row r="29" spans="1:53" s="284" customFormat="1" ht="25.5" hidden="1">
      <c r="A29" s="311"/>
      <c r="B29" s="305"/>
      <c r="C29" s="305"/>
      <c r="D29" s="308"/>
      <c r="E29" s="305"/>
      <c r="F29" s="305"/>
      <c r="G29" s="305"/>
      <c r="H29" s="313"/>
      <c r="I29" s="313"/>
      <c r="J29" s="305"/>
      <c r="K29" s="305"/>
      <c r="L29" s="305"/>
      <c r="M29" s="305"/>
      <c r="N29" s="305"/>
      <c r="O29" s="305"/>
      <c r="P29" s="305"/>
      <c r="Q29" s="306"/>
      <c r="R29" s="306"/>
      <c r="S29" s="306"/>
      <c r="T29" s="306"/>
      <c r="U29" s="306"/>
      <c r="V29" s="306"/>
      <c r="W29" s="306"/>
      <c r="X29" s="306"/>
      <c r="Y29" s="306"/>
      <c r="Z29" s="306"/>
      <c r="AA29" s="306"/>
      <c r="AB29" s="306"/>
      <c r="AC29" s="306"/>
      <c r="AD29" s="306"/>
      <c r="AE29" s="306"/>
      <c r="AF29" s="306"/>
      <c r="AG29" s="306"/>
      <c r="AH29" s="306"/>
      <c r="AI29" s="306"/>
      <c r="AJ29" s="306"/>
      <c r="AK29" s="306"/>
      <c r="AL29" s="306"/>
      <c r="AM29" s="306"/>
      <c r="AN29" s="306"/>
      <c r="AO29" s="306"/>
      <c r="AP29" s="306"/>
      <c r="AQ29" s="306"/>
      <c r="AR29" s="306"/>
      <c r="AS29" s="306"/>
      <c r="AT29" s="306"/>
      <c r="AU29" s="306"/>
      <c r="AV29" s="306"/>
      <c r="AW29" s="306"/>
      <c r="AX29" s="306"/>
      <c r="AY29" s="306"/>
      <c r="AZ29" s="306"/>
      <c r="BA29" s="306"/>
    </row>
    <row r="30" spans="1:53" s="284" customFormat="1" ht="20.25" customHeight="1" hidden="1">
      <c r="A30" s="305"/>
      <c r="B30" s="305"/>
      <c r="C30" s="305"/>
      <c r="D30" s="308"/>
      <c r="E30" s="305"/>
      <c r="F30" s="305"/>
      <c r="G30" s="305"/>
      <c r="H30" s="305"/>
      <c r="I30" s="305"/>
      <c r="J30" s="305"/>
      <c r="K30" s="305"/>
      <c r="L30" s="305"/>
      <c r="M30" s="305"/>
      <c r="N30" s="305"/>
      <c r="O30" s="305"/>
      <c r="P30" s="305"/>
      <c r="Q30" s="306"/>
      <c r="R30" s="306"/>
      <c r="S30" s="306"/>
      <c r="T30" s="306"/>
      <c r="U30" s="306"/>
      <c r="V30" s="306"/>
      <c r="W30" s="306"/>
      <c r="X30" s="306"/>
      <c r="Y30" s="306"/>
      <c r="Z30" s="306"/>
      <c r="AA30" s="306"/>
      <c r="AB30" s="306"/>
      <c r="AC30" s="306"/>
      <c r="AD30" s="306"/>
      <c r="AE30" s="306"/>
      <c r="AF30" s="306"/>
      <c r="AG30" s="306"/>
      <c r="AH30" s="306"/>
      <c r="AI30" s="306"/>
      <c r="AJ30" s="306"/>
      <c r="AK30" s="306"/>
      <c r="AL30" s="306"/>
      <c r="AM30" s="306"/>
      <c r="AN30" s="306"/>
      <c r="AO30" s="306"/>
      <c r="AP30" s="306"/>
      <c r="AQ30" s="306"/>
      <c r="AR30" s="306"/>
      <c r="AS30" s="306"/>
      <c r="AT30" s="306"/>
      <c r="AU30" s="306"/>
      <c r="AV30" s="306"/>
      <c r="AW30" s="306"/>
      <c r="AX30" s="306"/>
      <c r="AY30" s="306"/>
      <c r="AZ30" s="306"/>
      <c r="BA30" s="306"/>
    </row>
    <row r="31" spans="1:53" s="284" customFormat="1" ht="26.25" thickBot="1">
      <c r="A31" s="311" t="s">
        <v>329</v>
      </c>
      <c r="B31" s="305"/>
      <c r="C31" s="305"/>
      <c r="D31" s="308"/>
      <c r="E31" s="305"/>
      <c r="F31" s="305"/>
      <c r="G31" s="305"/>
      <c r="H31" s="320">
        <f>+L14+L27</f>
        <v>0</v>
      </c>
      <c r="I31" s="305"/>
      <c r="J31" s="305"/>
      <c r="K31" s="305"/>
      <c r="L31" s="308" t="s">
        <v>0</v>
      </c>
      <c r="M31" s="308"/>
      <c r="N31" s="305"/>
      <c r="O31" s="305"/>
      <c r="P31" s="305"/>
      <c r="Q31" s="306"/>
      <c r="R31" s="306"/>
      <c r="S31" s="306"/>
      <c r="T31" s="306"/>
      <c r="U31" s="306"/>
      <c r="V31" s="306"/>
      <c r="W31" s="306"/>
      <c r="X31" s="306"/>
      <c r="Y31" s="306"/>
      <c r="Z31" s="306"/>
      <c r="AA31" s="306"/>
      <c r="AB31" s="306"/>
      <c r="AC31" s="306"/>
      <c r="AD31" s="306"/>
      <c r="AE31" s="306"/>
      <c r="AF31" s="306"/>
      <c r="AG31" s="306"/>
      <c r="AH31" s="306"/>
      <c r="AI31" s="306"/>
      <c r="AJ31" s="306"/>
      <c r="AK31" s="306"/>
      <c r="AL31" s="306"/>
      <c r="AM31" s="306"/>
      <c r="AN31" s="306"/>
      <c r="AO31" s="306"/>
      <c r="AP31" s="306"/>
      <c r="AQ31" s="306"/>
      <c r="AR31" s="306"/>
      <c r="AS31" s="306"/>
      <c r="AT31" s="306"/>
      <c r="AU31" s="306"/>
      <c r="AV31" s="306"/>
      <c r="AW31" s="306"/>
      <c r="AX31" s="306"/>
      <c r="AY31" s="306"/>
      <c r="AZ31" s="306"/>
      <c r="BA31" s="306"/>
    </row>
    <row r="32" spans="1:16" ht="80.25" thickBot="1" thickTop="1">
      <c r="A32" s="226" t="s">
        <v>56</v>
      </c>
      <c r="B32" s="223"/>
      <c r="C32" s="223"/>
      <c r="D32" s="224"/>
      <c r="E32" s="223"/>
      <c r="F32" s="305"/>
      <c r="G32" s="305"/>
      <c r="H32" s="316" t="e">
        <f>+H31/E11</f>
        <v>#DIV/0!</v>
      </c>
      <c r="I32" s="223"/>
      <c r="J32" s="223"/>
      <c r="K32" s="223"/>
      <c r="L32" s="224"/>
      <c r="M32" s="224"/>
      <c r="N32" s="223"/>
      <c r="O32" s="223"/>
      <c r="P32" s="227" t="s">
        <v>326</v>
      </c>
    </row>
    <row r="33" spans="1:16" ht="27" thickBot="1" thickTop="1">
      <c r="A33" s="226" t="s">
        <v>57</v>
      </c>
      <c r="B33" s="223"/>
      <c r="C33" s="223"/>
      <c r="D33" s="224"/>
      <c r="E33" s="223"/>
      <c r="F33" s="305"/>
      <c r="G33" s="305"/>
      <c r="H33" s="321" t="e">
        <f>H31/E10</f>
        <v>#DIV/0!</v>
      </c>
      <c r="I33" s="223"/>
      <c r="J33" s="223"/>
      <c r="K33" s="223"/>
      <c r="L33" s="224"/>
      <c r="M33" s="224"/>
      <c r="N33" s="223"/>
      <c r="O33" s="223"/>
      <c r="P33" s="228"/>
    </row>
    <row r="34" spans="1:16" ht="27" thickBot="1" thickTop="1">
      <c r="A34" s="226" t="s">
        <v>92</v>
      </c>
      <c r="B34" s="223"/>
      <c r="C34" s="223"/>
      <c r="D34" s="224"/>
      <c r="E34" s="223"/>
      <c r="F34" s="305"/>
      <c r="G34" s="305"/>
      <c r="H34" s="322" t="e">
        <f>'Pg. 8 Unit Cost Analysis'!J8/'Pg. 10 Counseling Cost Analysis'!H31</f>
        <v>#DIV/0!</v>
      </c>
      <c r="I34" s="223"/>
      <c r="J34" s="223"/>
      <c r="K34" s="223"/>
      <c r="L34" s="223"/>
      <c r="M34" s="223"/>
      <c r="N34" s="223"/>
      <c r="O34" s="223"/>
      <c r="P34" s="228" t="s">
        <v>86</v>
      </c>
    </row>
    <row r="35" spans="1:16" ht="27" thickBot="1" thickTop="1">
      <c r="A35" s="226" t="s">
        <v>93</v>
      </c>
      <c r="B35" s="223"/>
      <c r="C35" s="223"/>
      <c r="D35" s="224"/>
      <c r="E35" s="223"/>
      <c r="F35" s="305"/>
      <c r="G35" s="305"/>
      <c r="H35" s="322" t="e">
        <f>H34/E24</f>
        <v>#DIV/0!</v>
      </c>
      <c r="I35" s="223"/>
      <c r="J35" s="223"/>
      <c r="K35" s="223"/>
      <c r="L35" s="225"/>
      <c r="M35" s="225"/>
      <c r="N35" s="223"/>
      <c r="O35" s="223"/>
      <c r="P35" s="228" t="s">
        <v>86</v>
      </c>
    </row>
    <row r="36" spans="1:16" ht="26.25" thickTop="1">
      <c r="A36" s="222"/>
      <c r="B36" s="223"/>
      <c r="C36" s="223"/>
      <c r="D36" s="224"/>
      <c r="E36" s="223"/>
      <c r="F36" s="223"/>
      <c r="G36" s="223"/>
      <c r="H36" s="223"/>
      <c r="I36" s="223"/>
      <c r="J36" s="223"/>
      <c r="K36" s="223"/>
      <c r="L36" s="223"/>
      <c r="M36" s="223"/>
      <c r="N36" s="223"/>
      <c r="O36" s="223"/>
      <c r="P36" s="223"/>
    </row>
    <row r="37" spans="1:16" ht="25.5">
      <c r="A37" s="222" t="s">
        <v>0</v>
      </c>
      <c r="B37" s="222" t="s">
        <v>0</v>
      </c>
      <c r="C37" s="222"/>
      <c r="D37" s="229"/>
      <c r="E37" s="222"/>
      <c r="F37" s="222"/>
      <c r="G37" s="223"/>
      <c r="H37" s="283"/>
      <c r="I37" s="222"/>
      <c r="J37" s="223"/>
      <c r="K37" s="223"/>
      <c r="L37" s="223"/>
      <c r="M37" s="223"/>
      <c r="N37" s="223"/>
      <c r="O37" s="223"/>
      <c r="P37" s="223"/>
    </row>
    <row r="38" spans="1:16" ht="15">
      <c r="A38" s="4" t="s">
        <v>0</v>
      </c>
      <c r="B38" s="4"/>
      <c r="C38" s="4"/>
      <c r="D38" s="8"/>
      <c r="E38" s="4"/>
      <c r="F38" s="4"/>
      <c r="G38" s="4"/>
      <c r="H38" s="4" t="s">
        <v>0</v>
      </c>
      <c r="I38" s="4"/>
      <c r="J38" s="4"/>
      <c r="K38" s="4"/>
      <c r="L38" s="4"/>
      <c r="M38" s="4"/>
      <c r="N38" s="4"/>
      <c r="O38" s="4"/>
      <c r="P38" s="4"/>
    </row>
    <row r="39" spans="1:16" ht="15">
      <c r="A39" s="4" t="s">
        <v>0</v>
      </c>
      <c r="B39" s="4"/>
      <c r="C39" s="4"/>
      <c r="D39" s="8"/>
      <c r="E39" s="4"/>
      <c r="F39" s="4"/>
      <c r="G39" s="4"/>
      <c r="H39" s="3" t="s">
        <v>0</v>
      </c>
      <c r="I39" s="3"/>
      <c r="J39" s="4"/>
      <c r="K39" s="4"/>
      <c r="L39" s="4"/>
      <c r="M39" s="4"/>
      <c r="N39" s="4"/>
      <c r="O39" s="4"/>
      <c r="P39" s="4"/>
    </row>
    <row r="40" spans="1:16" ht="15">
      <c r="A40" s="4"/>
      <c r="B40" s="4"/>
      <c r="C40" s="4"/>
      <c r="D40" s="8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</row>
    <row r="41" spans="1:16" ht="15">
      <c r="A41" s="4"/>
      <c r="B41" s="4"/>
      <c r="C41" s="4"/>
      <c r="D41" s="8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</row>
    <row r="42" spans="1:16" ht="15">
      <c r="A42" s="4"/>
      <c r="B42" s="4"/>
      <c r="C42" s="4"/>
      <c r="D42" s="8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</row>
    <row r="43" spans="1:16" ht="15">
      <c r="A43" s="4"/>
      <c r="B43" s="4"/>
      <c r="C43" s="4"/>
      <c r="D43" s="8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</row>
    <row r="44" spans="1:16" ht="15">
      <c r="A44" s="4"/>
      <c r="B44" s="4"/>
      <c r="C44" s="4"/>
      <c r="D44" s="8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</row>
    <row r="45" spans="1:16" ht="15">
      <c r="A45" s="4"/>
      <c r="B45" s="4"/>
      <c r="C45" s="4"/>
      <c r="D45" s="8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</row>
    <row r="46" spans="1:16" ht="15">
      <c r="A46" s="4"/>
      <c r="B46" s="4"/>
      <c r="C46" s="4"/>
      <c r="D46" s="8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</row>
  </sheetData>
  <sheetProtection password="C943" sheet="1" objects="1" scenarios="1"/>
  <mergeCells count="3">
    <mergeCell ref="A1:B1"/>
    <mergeCell ref="H1:P1"/>
    <mergeCell ref="E2:H2"/>
  </mergeCells>
  <hyperlinks>
    <hyperlink ref="E3" location="'Pg.1 Overview'!A1" display="Go to Overview Page"/>
    <hyperlink ref="F3" location="'Pg. 9 Personnel Cost Analysis'!A1" display="&lt;&lt;&lt;&lt;&lt;&lt; Back"/>
    <hyperlink ref="H3" location="'Pg. 11 Key Data Summary'!A1" display="Next &gt;&gt;&gt;&gt;&gt;&gt;"/>
  </hyperlinks>
  <printOptions/>
  <pageMargins left="0.75" right="0.75" top="1" bottom="1" header="0.5" footer="0.5"/>
  <pageSetup fitToHeight="1" fitToWidth="1" horizontalDpi="600" verticalDpi="600" orientation="portrait" scale="35" r:id="rId1"/>
  <headerFooter alignWithMargins="0">
    <oddFooter>&amp;RAnalysis Page 4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O3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28125" style="0" customWidth="1"/>
    <col min="2" max="2" width="35.00390625" style="0" customWidth="1"/>
    <col min="3" max="3" width="34.7109375" style="0" bestFit="1" customWidth="1"/>
    <col min="5" max="5" width="26.421875" style="0" customWidth="1"/>
    <col min="6" max="6" width="21.421875" style="0" customWidth="1"/>
    <col min="7" max="7" width="19.57421875" style="0" customWidth="1"/>
    <col min="11" max="11" width="17.421875" style="0" customWidth="1"/>
  </cols>
  <sheetData>
    <row r="1" spans="2:15" ht="123" customHeight="1" thickBot="1">
      <c r="B1" s="206" t="s">
        <v>110</v>
      </c>
      <c r="C1" s="207" t="s">
        <v>249</v>
      </c>
      <c r="D1" s="208"/>
      <c r="E1" s="207" t="s">
        <v>250</v>
      </c>
      <c r="F1" s="364" t="s">
        <v>360</v>
      </c>
      <c r="G1" s="364"/>
      <c r="H1" s="364"/>
      <c r="I1" s="364"/>
      <c r="J1" s="364"/>
      <c r="K1" s="364"/>
      <c r="L1" s="364"/>
      <c r="M1" s="364"/>
      <c r="N1" s="364"/>
      <c r="O1" s="364"/>
    </row>
    <row r="2" spans="6:11" ht="18">
      <c r="F2" s="365" t="s">
        <v>343</v>
      </c>
      <c r="G2" s="366"/>
      <c r="H2" s="366"/>
      <c r="I2" s="366"/>
      <c r="J2" s="366"/>
      <c r="K2" s="367"/>
    </row>
    <row r="3" spans="6:11" ht="18.75" thickBot="1">
      <c r="F3" s="237" t="s">
        <v>155</v>
      </c>
      <c r="G3" s="239"/>
      <c r="H3" s="238" t="s">
        <v>341</v>
      </c>
      <c r="I3" s="238"/>
      <c r="J3" s="239"/>
      <c r="K3" s="242" t="s">
        <v>342</v>
      </c>
    </row>
    <row r="4" spans="3:11" ht="18">
      <c r="C4" s="4"/>
      <c r="F4" s="45"/>
      <c r="G4" s="45"/>
      <c r="H4" s="45"/>
      <c r="I4" s="45"/>
      <c r="J4" s="45"/>
      <c r="K4" s="45"/>
    </row>
    <row r="5" ht="15">
      <c r="C5" s="276" t="s">
        <v>251</v>
      </c>
    </row>
    <row r="6" spans="1:5" ht="15.75">
      <c r="A6" s="277">
        <v>1</v>
      </c>
      <c r="B6" s="160" t="s">
        <v>357</v>
      </c>
      <c r="C6" s="275">
        <f>'Pg. 3 Program Level Data'!D9</f>
        <v>0</v>
      </c>
      <c r="E6" s="160"/>
    </row>
    <row r="7" spans="1:5" ht="15.75">
      <c r="A7" s="277">
        <v>2</v>
      </c>
      <c r="B7" s="160" t="s">
        <v>89</v>
      </c>
      <c r="C7" s="275">
        <f>'Pg. 3 Program Level Data'!D11</f>
        <v>0</v>
      </c>
      <c r="E7" s="160"/>
    </row>
    <row r="8" spans="1:5" ht="15.75">
      <c r="A8" s="277">
        <v>3</v>
      </c>
      <c r="B8" s="160" t="s">
        <v>358</v>
      </c>
      <c r="C8" s="275">
        <f>'Pg. 3 Program Level Data'!D13</f>
        <v>0</v>
      </c>
      <c r="E8" s="160"/>
    </row>
    <row r="9" spans="1:5" ht="30">
      <c r="A9" s="277">
        <v>4</v>
      </c>
      <c r="B9" s="160" t="s">
        <v>298</v>
      </c>
      <c r="C9" s="275">
        <f>'Pg. 3 Program Level Data'!D15</f>
        <v>0</v>
      </c>
      <c r="E9" s="160"/>
    </row>
    <row r="10" spans="1:5" ht="60">
      <c r="A10" s="277">
        <v>5</v>
      </c>
      <c r="B10" s="160" t="s">
        <v>193</v>
      </c>
      <c r="C10" s="173">
        <f>'Pg. 2 Parent Organization Data'!D14</f>
        <v>0</v>
      </c>
      <c r="E10" s="160"/>
    </row>
    <row r="11" spans="1:3" ht="74.25" customHeight="1">
      <c r="A11" s="277">
        <v>6</v>
      </c>
      <c r="B11" s="160" t="s">
        <v>194</v>
      </c>
      <c r="C11" s="174">
        <f>'Pg. 3 Program Level Data'!D19</f>
        <v>0</v>
      </c>
    </row>
    <row r="12" spans="1:6" ht="53.25" customHeight="1">
      <c r="A12" s="277">
        <v>7</v>
      </c>
      <c r="B12" s="160" t="s">
        <v>102</v>
      </c>
      <c r="C12" s="174">
        <f>'Pg. 9 Personnel Cost Analysis'!N63</f>
        <v>0</v>
      </c>
      <c r="E12" s="160" t="s">
        <v>371</v>
      </c>
      <c r="F12" s="323" t="e">
        <f>C12/C11</f>
        <v>#DIV/0!</v>
      </c>
    </row>
    <row r="13" spans="1:6" ht="51" customHeight="1">
      <c r="A13" s="277">
        <v>8</v>
      </c>
      <c r="B13" s="160" t="s">
        <v>237</v>
      </c>
      <c r="C13" s="175">
        <f>'Pg. 7 Non-Personnel Costs'!D51</f>
        <v>0</v>
      </c>
      <c r="E13" s="160" t="s">
        <v>370</v>
      </c>
      <c r="F13" s="323" t="e">
        <f>C13/C11</f>
        <v>#DIV/0!</v>
      </c>
    </row>
    <row r="14" spans="1:6" ht="12.75">
      <c r="A14" s="277"/>
      <c r="F14" s="187"/>
    </row>
    <row r="15" spans="1:6" ht="45">
      <c r="A15" s="277">
        <v>9</v>
      </c>
      <c r="B15" s="160" t="s">
        <v>359</v>
      </c>
      <c r="C15" s="175">
        <f>C13+C12</f>
        <v>0</v>
      </c>
      <c r="E15" s="160" t="s">
        <v>372</v>
      </c>
      <c r="F15" s="323" t="e">
        <f>F13+F12</f>
        <v>#DIV/0!</v>
      </c>
    </row>
    <row r="16" ht="12.75">
      <c r="A16" s="277"/>
    </row>
    <row r="17" spans="1:7" ht="35.25" customHeight="1">
      <c r="A17" s="277">
        <v>10</v>
      </c>
      <c r="B17" s="160" t="s">
        <v>365</v>
      </c>
      <c r="C17" s="330" t="e">
        <f>'Pg. 8 Unit Cost Analysis'!J21</f>
        <v>#DIV/0!</v>
      </c>
      <c r="E17" s="279"/>
      <c r="F17" s="21"/>
      <c r="G17" s="273"/>
    </row>
    <row r="18" spans="1:7" ht="39.75" customHeight="1">
      <c r="A18" s="277">
        <v>11</v>
      </c>
      <c r="B18" s="160" t="s">
        <v>366</v>
      </c>
      <c r="C18" s="330" t="e">
        <f>'Pg. 8 Unit Cost Analysis'!J22</f>
        <v>#DIV/0!</v>
      </c>
      <c r="E18" s="279"/>
      <c r="F18" s="21"/>
      <c r="G18" s="274"/>
    </row>
    <row r="19" spans="1:7" ht="27.75" customHeight="1">
      <c r="A19" s="277">
        <v>12</v>
      </c>
      <c r="B19" s="160" t="s">
        <v>367</v>
      </c>
      <c r="C19" s="330" t="e">
        <f>'Pg. 10 Counseling Cost Analysis'!H34</f>
        <v>#DIV/0!</v>
      </c>
      <c r="E19" s="279"/>
      <c r="F19" s="21"/>
      <c r="G19" s="274"/>
    </row>
    <row r="20" spans="1:7" ht="41.25" customHeight="1">
      <c r="A20" s="277">
        <v>13</v>
      </c>
      <c r="B20" s="160" t="s">
        <v>368</v>
      </c>
      <c r="C20" s="330" t="e">
        <f>'Pg. 10 Counseling Cost Analysis'!H35</f>
        <v>#DIV/0!</v>
      </c>
      <c r="E20" s="279"/>
      <c r="F20" s="21"/>
      <c r="G20" s="274"/>
    </row>
    <row r="21" spans="6:7" ht="15.75">
      <c r="F21" s="21"/>
      <c r="G21" s="274"/>
    </row>
    <row r="22" spans="2:7" ht="15.75">
      <c r="B22" s="22" t="s">
        <v>361</v>
      </c>
      <c r="F22" s="21"/>
      <c r="G22" s="274"/>
    </row>
    <row r="23" spans="2:7" ht="15.75">
      <c r="B23" s="278" t="s">
        <v>362</v>
      </c>
      <c r="F23" s="21"/>
      <c r="G23" s="274"/>
    </row>
    <row r="24" spans="2:7" ht="15.75">
      <c r="B24" s="278" t="s">
        <v>363</v>
      </c>
      <c r="F24" s="21"/>
      <c r="G24" s="274"/>
    </row>
    <row r="25" spans="2:7" ht="15.75">
      <c r="B25" s="22" t="s">
        <v>364</v>
      </c>
      <c r="F25" s="21"/>
      <c r="G25" s="274"/>
    </row>
    <row r="26" spans="6:7" ht="15.75">
      <c r="F26" s="21"/>
      <c r="G26" s="274"/>
    </row>
    <row r="27" spans="6:7" ht="15.75">
      <c r="F27" s="21"/>
      <c r="G27" s="274"/>
    </row>
    <row r="28" spans="6:7" ht="15.75">
      <c r="F28" s="21"/>
      <c r="G28" s="274"/>
    </row>
    <row r="29" spans="6:7" ht="15.75">
      <c r="F29" s="21"/>
      <c r="G29" s="274"/>
    </row>
    <row r="30" spans="6:7" ht="12.75">
      <c r="F30" s="21"/>
      <c r="G30" s="273"/>
    </row>
    <row r="31" spans="6:7" ht="12.75">
      <c r="F31" s="21"/>
      <c r="G31" s="273"/>
    </row>
  </sheetData>
  <sheetProtection password="C943" sheet="1" objects="1" scenarios="1"/>
  <mergeCells count="2">
    <mergeCell ref="F1:O1"/>
    <mergeCell ref="F2:K2"/>
  </mergeCells>
  <hyperlinks>
    <hyperlink ref="F3" location="'Pg.1 Overview'!A1" display="Go to Overview Page"/>
    <hyperlink ref="H3" location="'Pg. 10 Counseling Cost Analysis'!A1" display="&lt;&lt;&lt;&lt;&lt;&lt; Back"/>
    <hyperlink ref="K3" location="'Appendix A. Source Codes'!A1" display="Next &gt;&gt;&gt;&gt;&gt;&gt;"/>
  </hyperlinks>
  <printOptions/>
  <pageMargins left="0.75" right="0.75" top="1" bottom="1" header="0.5" footer="0.5"/>
  <pageSetup fitToHeight="1" fitToWidth="1" horizontalDpi="600" verticalDpi="600" orientation="portrait" scale="4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2:Q27"/>
  <sheetViews>
    <sheetView zoomScalePageLayoutView="0" workbookViewId="0" topLeftCell="A1">
      <selection activeCell="M3" sqref="M3"/>
    </sheetView>
  </sheetViews>
  <sheetFormatPr defaultColWidth="9.140625" defaultRowHeight="12.75"/>
  <cols>
    <col min="2" max="2" width="16.28125" style="0" customWidth="1"/>
    <col min="3" max="3" width="12.140625" style="0" bestFit="1" customWidth="1"/>
    <col min="12" max="12" width="20.00390625" style="0" customWidth="1"/>
  </cols>
  <sheetData>
    <row r="1" ht="13.5" thickBot="1"/>
    <row r="2" spans="1:17" ht="18">
      <c r="A2" s="28" t="s">
        <v>130</v>
      </c>
      <c r="B2" s="32"/>
      <c r="C2" s="32"/>
      <c r="D2" s="32"/>
      <c r="E2" s="32"/>
      <c r="F2" s="32"/>
      <c r="G2" s="32"/>
      <c r="H2" s="32"/>
      <c r="I2" s="32"/>
      <c r="K2" s="368" t="s">
        <v>343</v>
      </c>
      <c r="L2" s="369"/>
      <c r="M2" s="369"/>
      <c r="N2" s="369"/>
      <c r="O2" s="369"/>
      <c r="P2" s="369"/>
      <c r="Q2" s="370"/>
    </row>
    <row r="3" spans="2:17" ht="18.75" thickBot="1">
      <c r="B3" s="32"/>
      <c r="C3" s="32"/>
      <c r="D3" s="32"/>
      <c r="E3" s="32"/>
      <c r="F3" s="32"/>
      <c r="G3" s="32"/>
      <c r="H3" s="32"/>
      <c r="I3" s="32"/>
      <c r="J3" s="32"/>
      <c r="K3" s="237" t="s">
        <v>155</v>
      </c>
      <c r="L3" s="239"/>
      <c r="M3" s="238" t="s">
        <v>341</v>
      </c>
      <c r="N3" s="238"/>
      <c r="O3" s="239"/>
      <c r="P3" s="238" t="s">
        <v>342</v>
      </c>
      <c r="Q3" s="240"/>
    </row>
    <row r="4" spans="1:11" ht="18.75">
      <c r="A4" s="31" t="s">
        <v>158</v>
      </c>
      <c r="B4" s="32"/>
      <c r="C4" s="32"/>
      <c r="D4" s="32"/>
      <c r="E4" s="32"/>
      <c r="F4" s="32"/>
      <c r="G4" s="32"/>
      <c r="H4" s="32"/>
      <c r="I4" s="32"/>
      <c r="J4" s="32"/>
      <c r="K4" s="32"/>
    </row>
    <row r="5" spans="1:11" ht="18">
      <c r="A5" s="32" t="s">
        <v>165</v>
      </c>
      <c r="B5" s="32"/>
      <c r="C5" s="32"/>
      <c r="D5" s="32"/>
      <c r="E5" s="32"/>
      <c r="F5" s="32"/>
      <c r="G5" s="32"/>
      <c r="H5" s="32"/>
      <c r="I5" s="32"/>
      <c r="J5" s="32"/>
      <c r="K5" s="32"/>
    </row>
    <row r="6" spans="1:11" ht="18">
      <c r="A6" s="32" t="s">
        <v>166</v>
      </c>
      <c r="B6" s="32"/>
      <c r="C6" s="32"/>
      <c r="D6" s="32"/>
      <c r="E6" s="32"/>
      <c r="F6" s="32"/>
      <c r="G6" s="32"/>
      <c r="H6" s="32"/>
      <c r="I6" s="32"/>
      <c r="J6" s="32"/>
      <c r="K6" s="32"/>
    </row>
    <row r="7" spans="1:11" ht="18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</row>
    <row r="8" spans="1:11" ht="18">
      <c r="A8" s="133" t="s">
        <v>131</v>
      </c>
      <c r="B8" s="32"/>
      <c r="C8" s="32"/>
      <c r="D8" s="32"/>
      <c r="E8" s="32"/>
      <c r="F8" s="32"/>
      <c r="G8" s="32"/>
      <c r="H8" s="32"/>
      <c r="I8" s="32"/>
      <c r="J8" s="32"/>
      <c r="K8" s="32"/>
    </row>
    <row r="9" spans="1:11" ht="18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</row>
    <row r="10" spans="1:11" ht="18.75">
      <c r="A10" s="49" t="s">
        <v>129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</row>
    <row r="11" spans="1:11" ht="23.25" customHeight="1">
      <c r="A11" s="26" t="s">
        <v>156</v>
      </c>
      <c r="B11" s="32"/>
      <c r="C11" s="32"/>
      <c r="D11" s="32"/>
      <c r="E11" s="32"/>
      <c r="H11" s="32"/>
      <c r="I11" s="32"/>
      <c r="J11" s="32"/>
      <c r="K11" s="32"/>
    </row>
    <row r="12" spans="1:11" ht="23.25" customHeight="1">
      <c r="A12" s="26"/>
      <c r="B12" s="32"/>
      <c r="C12" s="32"/>
      <c r="D12" s="32"/>
      <c r="E12" s="32"/>
      <c r="H12" s="32"/>
      <c r="I12" s="32"/>
      <c r="J12" s="32"/>
      <c r="K12" s="32"/>
    </row>
    <row r="13" spans="2:12" ht="29.25" customHeight="1">
      <c r="B13" s="26" t="s">
        <v>154</v>
      </c>
      <c r="C13" s="32"/>
      <c r="D13" s="26" t="s">
        <v>153</v>
      </c>
      <c r="E13" s="32"/>
      <c r="F13" s="32"/>
      <c r="I13" s="32"/>
      <c r="J13" s="32"/>
      <c r="K13" s="26" t="s">
        <v>147</v>
      </c>
      <c r="L13" s="32"/>
    </row>
    <row r="14" spans="2:12" ht="18.75">
      <c r="B14" s="31" t="s">
        <v>139</v>
      </c>
      <c r="C14" s="32"/>
      <c r="D14" s="32" t="s">
        <v>140</v>
      </c>
      <c r="E14" s="32"/>
      <c r="F14" s="32"/>
      <c r="I14" s="32"/>
      <c r="J14" s="32"/>
      <c r="K14" s="32" t="s">
        <v>183</v>
      </c>
      <c r="L14" s="32"/>
    </row>
    <row r="15" spans="2:12" ht="18.75">
      <c r="B15" s="31" t="s">
        <v>141</v>
      </c>
      <c r="C15" s="32"/>
      <c r="D15" s="32" t="s">
        <v>142</v>
      </c>
      <c r="E15" s="32"/>
      <c r="F15" s="32"/>
      <c r="I15" s="32"/>
      <c r="J15" s="32"/>
      <c r="K15" s="32" t="s">
        <v>184</v>
      </c>
      <c r="L15" s="32"/>
    </row>
    <row r="16" spans="2:12" ht="18.75">
      <c r="B16" s="31" t="s">
        <v>143</v>
      </c>
      <c r="C16" s="32"/>
      <c r="D16" s="32" t="s">
        <v>144</v>
      </c>
      <c r="E16" s="32"/>
      <c r="F16" s="32"/>
      <c r="I16" s="32"/>
      <c r="J16" s="32"/>
      <c r="K16" s="32" t="s">
        <v>185</v>
      </c>
      <c r="L16" s="32"/>
    </row>
    <row r="17" spans="2:12" ht="18.75">
      <c r="B17" s="31" t="s">
        <v>145</v>
      </c>
      <c r="C17" s="32"/>
      <c r="D17" s="32" t="s">
        <v>146</v>
      </c>
      <c r="E17" s="32"/>
      <c r="F17" s="32"/>
      <c r="G17" s="32"/>
      <c r="H17" s="32"/>
      <c r="I17" s="32"/>
      <c r="J17" s="32"/>
      <c r="K17" s="32" t="s">
        <v>186</v>
      </c>
      <c r="L17" s="32"/>
    </row>
    <row r="18" spans="1:11" ht="18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</row>
    <row r="19" spans="1:11" ht="18">
      <c r="A19" s="26" t="s">
        <v>157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</row>
    <row r="20" spans="5:11" ht="18">
      <c r="E20" s="32"/>
      <c r="F20" s="32"/>
      <c r="G20" s="32"/>
      <c r="H20" s="32"/>
      <c r="I20" s="32"/>
      <c r="J20" s="32"/>
      <c r="K20" s="32"/>
    </row>
    <row r="21" spans="2:11" ht="18">
      <c r="B21" s="26" t="s">
        <v>154</v>
      </c>
      <c r="C21" s="32"/>
      <c r="D21" s="26" t="s">
        <v>153</v>
      </c>
      <c r="E21" s="32"/>
      <c r="F21" s="32"/>
      <c r="G21" s="32"/>
      <c r="H21" s="32"/>
      <c r="I21" s="32"/>
      <c r="J21" s="32"/>
      <c r="K21" s="26" t="s">
        <v>147</v>
      </c>
    </row>
    <row r="22" spans="2:11" ht="18.75">
      <c r="B22" s="31" t="s">
        <v>148</v>
      </c>
      <c r="C22" s="32"/>
      <c r="D22" s="32" t="s">
        <v>149</v>
      </c>
      <c r="E22" s="32"/>
      <c r="F22" s="32"/>
      <c r="G22" s="32"/>
      <c r="H22" s="32"/>
      <c r="I22" s="32"/>
      <c r="J22" s="32"/>
      <c r="K22" s="32" t="s">
        <v>187</v>
      </c>
    </row>
    <row r="23" spans="2:11" ht="18.75">
      <c r="B23" s="31" t="s">
        <v>22</v>
      </c>
      <c r="C23" s="32"/>
      <c r="D23" s="32" t="s">
        <v>150</v>
      </c>
      <c r="E23" s="32"/>
      <c r="F23" s="32"/>
      <c r="G23" s="32"/>
      <c r="H23" s="32"/>
      <c r="I23" s="32"/>
      <c r="J23" s="32"/>
      <c r="K23" s="32" t="s">
        <v>188</v>
      </c>
    </row>
    <row r="24" spans="1:11" ht="18.75">
      <c r="A24" s="32"/>
      <c r="B24" s="31" t="s">
        <v>151</v>
      </c>
      <c r="C24" s="32"/>
      <c r="D24" s="32" t="s">
        <v>152</v>
      </c>
      <c r="E24" s="32"/>
      <c r="F24" s="32"/>
      <c r="G24" s="32"/>
      <c r="H24" s="32"/>
      <c r="I24" s="32"/>
      <c r="J24" s="32"/>
      <c r="K24" s="32" t="s">
        <v>189</v>
      </c>
    </row>
    <row r="25" spans="1:11" ht="18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</row>
    <row r="26" spans="1:11" ht="18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</row>
    <row r="27" spans="1:11" ht="18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</row>
  </sheetData>
  <sheetProtection/>
  <mergeCells count="1">
    <mergeCell ref="K2:Q2"/>
  </mergeCells>
  <hyperlinks>
    <hyperlink ref="A8" location="'Pg. 3 Program Level Data'!F7" display="This link will take you to a sample source code data entry point on Page 3 for the data item &quot;Point Prevalence&quot;."/>
    <hyperlink ref="K3" location="'Pg.1 Overview'!A1" display="Go to Overview Page"/>
    <hyperlink ref="M3" location="'Pg. 11 Data Summary'!A1" display="&lt;&lt;&lt;&lt;&lt;&lt; Back"/>
    <hyperlink ref="P3" location="'Appendix B. Capital Cost Worksh'!A1" display="Next &gt;&gt;&gt;&gt;&gt;&gt;"/>
  </hyperlinks>
  <printOptions/>
  <pageMargins left="0.75" right="0.75" top="1" bottom="1" header="0.5" footer="0.5"/>
  <pageSetup fitToHeight="1" fitToWidth="1" horizontalDpi="600" verticalDpi="600" orientation="portrait" scale="46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2:O57"/>
  <sheetViews>
    <sheetView showGridLines="0" zoomScale="50" zoomScaleNormal="50" zoomScalePageLayoutView="0" workbookViewId="0" topLeftCell="A1">
      <selection activeCell="I11" sqref="I11"/>
    </sheetView>
  </sheetViews>
  <sheetFormatPr defaultColWidth="9.140625" defaultRowHeight="12.75"/>
  <cols>
    <col min="1" max="1" width="16.140625" style="0" customWidth="1"/>
    <col min="2" max="2" width="36.140625" style="0" customWidth="1"/>
    <col min="3" max="3" width="26.7109375" style="0" customWidth="1"/>
    <col min="4" max="4" width="36.8515625" style="0" customWidth="1"/>
    <col min="5" max="5" width="1.7109375" style="0" customWidth="1"/>
    <col min="6" max="6" width="15.57421875" style="21" customWidth="1"/>
    <col min="7" max="7" width="1.7109375" style="21" customWidth="1"/>
    <col min="8" max="8" width="22.00390625" style="0" customWidth="1"/>
    <col min="9" max="9" width="24.28125" style="0" customWidth="1"/>
    <col min="10" max="10" width="19.57421875" style="0" customWidth="1"/>
    <col min="11" max="11" width="4.7109375" style="21" customWidth="1"/>
    <col min="13" max="13" width="5.57421875" style="0" customWidth="1"/>
    <col min="14" max="14" width="1.57421875" style="0" customWidth="1"/>
    <col min="15" max="15" width="38.140625" style="0" customWidth="1"/>
  </cols>
  <sheetData>
    <row r="1" ht="12.75"/>
    <row r="2" spans="1:15" ht="23.25">
      <c r="A2" s="349" t="s">
        <v>276</v>
      </c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</row>
    <row r="3" spans="1:15" ht="24" thickBot="1">
      <c r="A3" s="212"/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</row>
    <row r="4" spans="8:13" ht="20.25">
      <c r="H4" s="371" t="s">
        <v>343</v>
      </c>
      <c r="I4" s="372"/>
      <c r="J4" s="373"/>
      <c r="M4" s="45"/>
    </row>
    <row r="5" spans="8:11" s="42" customFormat="1" ht="34.5" customHeight="1" thickBot="1">
      <c r="H5" s="251" t="s">
        <v>155</v>
      </c>
      <c r="I5" s="253"/>
      <c r="J5" s="254" t="s">
        <v>341</v>
      </c>
      <c r="K5" s="45"/>
    </row>
    <row r="6" spans="8:11" ht="23.25">
      <c r="H6" s="42"/>
      <c r="I6" s="42"/>
      <c r="J6" s="42"/>
      <c r="K6" s="42"/>
    </row>
    <row r="7" spans="1:15" s="187" customFormat="1" ht="60.75" customHeight="1">
      <c r="A7" s="374" t="s">
        <v>216</v>
      </c>
      <c r="B7" s="374"/>
      <c r="C7" s="324" t="s">
        <v>277</v>
      </c>
      <c r="F7" s="325"/>
      <c r="G7" s="325"/>
      <c r="K7" s="273"/>
      <c r="L7" s="326"/>
      <c r="M7" s="327" t="s">
        <v>154</v>
      </c>
      <c r="N7" s="327"/>
      <c r="O7" s="328" t="s">
        <v>169</v>
      </c>
    </row>
    <row r="8" ht="12.75"/>
    <row r="9" spans="1:11" ht="66" customHeight="1">
      <c r="A9" s="74" t="s">
        <v>160</v>
      </c>
      <c r="B9" s="76" t="s">
        <v>159</v>
      </c>
      <c r="C9" s="152" t="s">
        <v>226</v>
      </c>
      <c r="D9" s="126" t="s">
        <v>232</v>
      </c>
      <c r="E9" s="126"/>
      <c r="F9" s="126" t="s">
        <v>223</v>
      </c>
      <c r="G9" s="126"/>
      <c r="H9" s="152" t="s">
        <v>233</v>
      </c>
      <c r="I9" s="40" t="s">
        <v>224</v>
      </c>
      <c r="J9" s="47"/>
      <c r="K9"/>
    </row>
    <row r="10" spans="8:11" ht="12.75">
      <c r="H10" s="154"/>
      <c r="J10" s="21"/>
      <c r="K10"/>
    </row>
    <row r="11" spans="1:15" ht="20.25">
      <c r="A11" s="79">
        <v>1</v>
      </c>
      <c r="B11" s="135" t="s">
        <v>225</v>
      </c>
      <c r="C11" s="171">
        <v>0.03</v>
      </c>
      <c r="D11" s="170">
        <v>0</v>
      </c>
      <c r="E11" s="168"/>
      <c r="F11" s="98">
        <v>0</v>
      </c>
      <c r="G11" s="101"/>
      <c r="H11" s="87">
        <v>1</v>
      </c>
      <c r="I11" s="167" t="e">
        <f>-PMT(C11,D11,F11)*H11</f>
        <v>#DIV/0!</v>
      </c>
      <c r="J11" s="157"/>
      <c r="K11" s="345" t="s">
        <v>0</v>
      </c>
      <c r="L11" s="345"/>
      <c r="O11" s="136"/>
    </row>
    <row r="12" spans="3:11" ht="20.25">
      <c r="C12" s="169"/>
      <c r="D12" s="169"/>
      <c r="E12" s="169"/>
      <c r="F12" s="137"/>
      <c r="G12" s="137"/>
      <c r="H12" s="72"/>
      <c r="I12" s="57"/>
      <c r="J12" s="21"/>
      <c r="K12"/>
    </row>
    <row r="13" spans="3:11" ht="20.25">
      <c r="C13" s="169"/>
      <c r="D13" s="169"/>
      <c r="E13" s="169"/>
      <c r="F13" s="137"/>
      <c r="G13" s="137"/>
      <c r="H13" s="72"/>
      <c r="I13" s="57"/>
      <c r="J13" s="21"/>
      <c r="K13"/>
    </row>
    <row r="14" spans="1:15" ht="20.25">
      <c r="A14" s="79">
        <v>2</v>
      </c>
      <c r="B14" s="135" t="s">
        <v>227</v>
      </c>
      <c r="C14" s="171">
        <v>0.03</v>
      </c>
      <c r="D14" s="170">
        <v>0.1</v>
      </c>
      <c r="E14" s="168"/>
      <c r="F14" s="98">
        <v>0</v>
      </c>
      <c r="G14" s="101"/>
      <c r="H14" s="87">
        <v>1</v>
      </c>
      <c r="I14" s="167">
        <f>-PMT(C14,D14,F14)*H14</f>
        <v>0</v>
      </c>
      <c r="J14" s="157"/>
      <c r="K14" s="345"/>
      <c r="L14" s="345"/>
      <c r="O14" s="136"/>
    </row>
    <row r="15" spans="3:11" ht="20.25">
      <c r="C15" s="169"/>
      <c r="D15" s="169"/>
      <c r="E15" s="169"/>
      <c r="F15" s="137"/>
      <c r="G15" s="137"/>
      <c r="H15" s="72"/>
      <c r="I15" s="57"/>
      <c r="J15" s="21"/>
      <c r="K15"/>
    </row>
    <row r="16" spans="1:15" ht="20.25">
      <c r="A16" s="79">
        <v>3</v>
      </c>
      <c r="B16" s="135" t="s">
        <v>228</v>
      </c>
      <c r="C16" s="171">
        <v>0.03</v>
      </c>
      <c r="D16" s="170">
        <v>0.1</v>
      </c>
      <c r="E16" s="168"/>
      <c r="F16" s="98">
        <v>0</v>
      </c>
      <c r="G16" s="101"/>
      <c r="H16" s="87">
        <v>1</v>
      </c>
      <c r="I16" s="167">
        <f>-PMT(C16,D16,F16)*H16</f>
        <v>0</v>
      </c>
      <c r="J16" s="157"/>
      <c r="K16" s="345"/>
      <c r="L16" s="345"/>
      <c r="O16" s="136"/>
    </row>
    <row r="17" spans="3:11" ht="20.25">
      <c r="C17" s="169"/>
      <c r="D17" s="168"/>
      <c r="E17" s="168"/>
      <c r="F17" s="137"/>
      <c r="G17" s="137"/>
      <c r="H17" s="72"/>
      <c r="I17" s="57"/>
      <c r="J17" s="21"/>
      <c r="K17"/>
    </row>
    <row r="18" spans="1:15" ht="20.25">
      <c r="A18" s="79">
        <v>4</v>
      </c>
      <c r="B18" s="135" t="s">
        <v>229</v>
      </c>
      <c r="C18" s="171">
        <v>0.03</v>
      </c>
      <c r="D18" s="170">
        <v>0.1</v>
      </c>
      <c r="E18" s="168"/>
      <c r="F18" s="98">
        <v>0</v>
      </c>
      <c r="G18" s="101"/>
      <c r="H18" s="87">
        <v>1</v>
      </c>
      <c r="I18" s="167">
        <f>-PMT(C18,D18,F18)*H18</f>
        <v>0</v>
      </c>
      <c r="J18" s="157"/>
      <c r="K18" s="345"/>
      <c r="L18" s="345"/>
      <c r="O18" s="136"/>
    </row>
    <row r="19" spans="3:11" ht="20.25">
      <c r="C19" s="169"/>
      <c r="D19" s="169"/>
      <c r="E19" s="169"/>
      <c r="F19" s="137"/>
      <c r="G19" s="137"/>
      <c r="H19" s="138"/>
      <c r="I19" s="57"/>
      <c r="J19" s="21"/>
      <c r="K19"/>
    </row>
    <row r="20" spans="3:11" ht="20.25">
      <c r="C20" s="169"/>
      <c r="D20" s="169"/>
      <c r="E20" s="169"/>
      <c r="F20" s="137"/>
      <c r="G20" s="137"/>
      <c r="H20" s="138"/>
      <c r="I20" s="57"/>
      <c r="J20" s="21"/>
      <c r="K20"/>
    </row>
    <row r="21" spans="3:11" ht="20.25">
      <c r="C21" s="169"/>
      <c r="D21" s="169"/>
      <c r="E21" s="169"/>
      <c r="F21" s="137"/>
      <c r="G21" s="137"/>
      <c r="H21" s="138"/>
      <c r="I21" s="57"/>
      <c r="J21" s="21"/>
      <c r="K21"/>
    </row>
    <row r="22" spans="1:15" ht="20.25">
      <c r="A22" s="79">
        <v>5</v>
      </c>
      <c r="B22" s="135" t="s">
        <v>230</v>
      </c>
      <c r="C22" s="171">
        <v>0.03</v>
      </c>
      <c r="D22" s="170">
        <v>0.1</v>
      </c>
      <c r="E22" s="168"/>
      <c r="F22" s="98">
        <v>0</v>
      </c>
      <c r="G22" s="101"/>
      <c r="H22" s="87">
        <v>1</v>
      </c>
      <c r="I22" s="167">
        <f>-PMT(C22,D22,F22)*H22</f>
        <v>0</v>
      </c>
      <c r="J22" s="157"/>
      <c r="K22" s="345"/>
      <c r="L22" s="345"/>
      <c r="M22" s="139"/>
      <c r="O22" s="136"/>
    </row>
    <row r="23" spans="1:15" ht="20.25">
      <c r="A23" s="79"/>
      <c r="B23" s="135"/>
      <c r="C23" s="171"/>
      <c r="D23" s="139"/>
      <c r="E23" s="139"/>
      <c r="F23" s="137"/>
      <c r="G23" s="137"/>
      <c r="H23" s="138"/>
      <c r="I23" s="57"/>
      <c r="J23" s="137"/>
      <c r="K23" s="138"/>
      <c r="L23" s="138"/>
      <c r="M23" s="138"/>
      <c r="O23" s="138"/>
    </row>
    <row r="24" spans="1:15" ht="20.25">
      <c r="A24" s="79">
        <v>6</v>
      </c>
      <c r="B24" s="135" t="s">
        <v>231</v>
      </c>
      <c r="C24" s="171">
        <v>0.03</v>
      </c>
      <c r="D24" s="170">
        <v>0.1</v>
      </c>
      <c r="E24" s="168"/>
      <c r="F24" s="98">
        <v>0</v>
      </c>
      <c r="G24" s="101"/>
      <c r="H24" s="87">
        <v>1</v>
      </c>
      <c r="I24" s="167">
        <f>-PMT(C24,D24,F24)*H24</f>
        <v>0</v>
      </c>
      <c r="J24" s="157"/>
      <c r="K24" s="345"/>
      <c r="L24" s="345"/>
      <c r="M24" s="139"/>
      <c r="O24" s="136"/>
    </row>
    <row r="25" spans="1:15" ht="20.25">
      <c r="A25" s="79"/>
      <c r="B25" s="135"/>
      <c r="C25" s="172"/>
      <c r="D25" s="140"/>
      <c r="E25" s="140"/>
      <c r="F25" s="140"/>
      <c r="G25" s="140"/>
      <c r="H25" s="140"/>
      <c r="I25" s="57"/>
      <c r="J25" s="137"/>
      <c r="K25" s="138"/>
      <c r="L25" s="138"/>
      <c r="M25" s="138"/>
      <c r="O25" s="138"/>
    </row>
    <row r="26" spans="1:15" ht="20.25">
      <c r="A26" s="79">
        <v>7</v>
      </c>
      <c r="B26" s="135" t="s">
        <v>235</v>
      </c>
      <c r="C26" s="171">
        <v>0.03</v>
      </c>
      <c r="D26" s="170">
        <v>0.1</v>
      </c>
      <c r="E26" s="168"/>
      <c r="F26" s="98">
        <v>0</v>
      </c>
      <c r="G26" s="101"/>
      <c r="H26" s="87">
        <v>1</v>
      </c>
      <c r="I26" s="167">
        <f>-PMT(C26,D26,F26)*H26</f>
        <v>0</v>
      </c>
      <c r="J26" s="157"/>
      <c r="K26" s="345"/>
      <c r="L26" s="345"/>
      <c r="M26" s="139"/>
      <c r="O26" s="136"/>
    </row>
    <row r="27" spans="1:14" ht="20.25">
      <c r="A27" s="79"/>
      <c r="B27" s="135"/>
      <c r="C27" s="150"/>
      <c r="D27" s="155"/>
      <c r="E27" s="155"/>
      <c r="F27" s="151"/>
      <c r="G27" s="151"/>
      <c r="H27" s="153"/>
      <c r="I27" s="167"/>
      <c r="J27" s="157"/>
      <c r="K27" s="139"/>
      <c r="L27" s="139"/>
      <c r="M27" s="139"/>
      <c r="N27" s="137"/>
    </row>
    <row r="28" spans="1:15" ht="20.25">
      <c r="A28" s="79">
        <v>8</v>
      </c>
      <c r="B28" s="135" t="s">
        <v>235</v>
      </c>
      <c r="C28" s="171">
        <v>0.03</v>
      </c>
      <c r="D28" s="170">
        <v>0.1</v>
      </c>
      <c r="E28" s="168"/>
      <c r="F28" s="98">
        <v>0</v>
      </c>
      <c r="G28" s="101"/>
      <c r="H28" s="87">
        <v>1</v>
      </c>
      <c r="I28" s="167">
        <f>-PMT(C28,D28,F28)*H28</f>
        <v>0</v>
      </c>
      <c r="J28" s="157"/>
      <c r="K28" s="345"/>
      <c r="L28" s="345"/>
      <c r="M28" s="139"/>
      <c r="O28" s="136"/>
    </row>
    <row r="29" spans="1:15" s="21" customFormat="1" ht="42.75" customHeight="1">
      <c r="A29" s="375"/>
      <c r="B29" s="375"/>
      <c r="C29" s="134"/>
      <c r="D29" s="140"/>
      <c r="E29" s="140"/>
      <c r="F29" s="140"/>
      <c r="G29" s="140"/>
      <c r="H29" s="140"/>
      <c r="I29" s="137"/>
      <c r="J29" s="137"/>
      <c r="K29" s="137"/>
      <c r="L29" s="137"/>
      <c r="M29" s="137"/>
      <c r="N29" s="137"/>
      <c r="O29" s="137"/>
    </row>
    <row r="30" spans="1:15" ht="20.25">
      <c r="A30" s="79">
        <v>9</v>
      </c>
      <c r="B30" s="135" t="s">
        <v>235</v>
      </c>
      <c r="C30" s="171">
        <v>0.03</v>
      </c>
      <c r="D30" s="170">
        <v>0.1</v>
      </c>
      <c r="E30" s="168"/>
      <c r="F30" s="98">
        <v>0</v>
      </c>
      <c r="G30" s="101"/>
      <c r="H30" s="87">
        <v>1</v>
      </c>
      <c r="I30" s="167">
        <f>-PMT(C30,D30,F30)*H30</f>
        <v>0</v>
      </c>
      <c r="J30" s="157"/>
      <c r="K30" s="345"/>
      <c r="L30" s="345"/>
      <c r="M30" s="139"/>
      <c r="O30" s="136"/>
    </row>
    <row r="31" spans="1:15" s="21" customFormat="1" ht="20.25">
      <c r="A31" s="180"/>
      <c r="B31" s="181"/>
      <c r="C31" s="134"/>
      <c r="D31" s="140"/>
      <c r="E31" s="140"/>
      <c r="F31" s="140"/>
      <c r="G31" s="140"/>
      <c r="H31" s="140"/>
      <c r="I31" s="137"/>
      <c r="J31" s="137"/>
      <c r="K31" s="137"/>
      <c r="L31" s="137"/>
      <c r="M31" s="137"/>
      <c r="N31" s="137"/>
      <c r="O31" s="137"/>
    </row>
    <row r="32" spans="1:15" ht="20.25">
      <c r="A32" s="79">
        <v>10</v>
      </c>
      <c r="B32" s="135" t="s">
        <v>235</v>
      </c>
      <c r="C32" s="171">
        <v>0.03</v>
      </c>
      <c r="D32" s="170">
        <v>0.1</v>
      </c>
      <c r="E32" s="168"/>
      <c r="F32" s="98">
        <v>0</v>
      </c>
      <c r="G32" s="101"/>
      <c r="H32" s="87">
        <v>1</v>
      </c>
      <c r="I32" s="167">
        <f>-PMT(C32,D32,F32)*H32</f>
        <v>0</v>
      </c>
      <c r="J32" s="157"/>
      <c r="K32" s="345"/>
      <c r="L32" s="345"/>
      <c r="M32" s="139"/>
      <c r="O32" s="136"/>
    </row>
    <row r="33" spans="1:15" s="21" customFormat="1" ht="20.25">
      <c r="A33" s="180"/>
      <c r="B33" s="181"/>
      <c r="C33" s="134"/>
      <c r="D33" s="140"/>
      <c r="E33" s="140"/>
      <c r="F33" s="140"/>
      <c r="G33" s="140"/>
      <c r="H33" s="140"/>
      <c r="I33" s="137"/>
      <c r="J33" s="137"/>
      <c r="K33" s="137"/>
      <c r="L33" s="137"/>
      <c r="M33" s="137"/>
      <c r="N33" s="137"/>
      <c r="O33" s="137"/>
    </row>
    <row r="34" spans="1:15" s="21" customFormat="1" ht="20.25">
      <c r="A34" s="180"/>
      <c r="B34" s="181"/>
      <c r="C34" s="134"/>
      <c r="D34" s="179"/>
      <c r="E34" s="161"/>
      <c r="F34" s="137"/>
      <c r="G34" s="137"/>
      <c r="H34" s="161"/>
      <c r="I34" s="137"/>
      <c r="J34" s="137"/>
      <c r="K34" s="137"/>
      <c r="L34" s="347"/>
      <c r="M34" s="347"/>
      <c r="N34" s="139"/>
      <c r="O34" s="137"/>
    </row>
    <row r="35" spans="1:15" s="21" customFormat="1" ht="20.25">
      <c r="A35" s="180"/>
      <c r="B35" s="181"/>
      <c r="C35" s="134"/>
      <c r="D35" s="140"/>
      <c r="E35" s="140"/>
      <c r="F35" s="140"/>
      <c r="G35" s="140"/>
      <c r="H35" s="140"/>
      <c r="I35" s="137"/>
      <c r="J35" s="137"/>
      <c r="K35" s="137"/>
      <c r="L35" s="137"/>
      <c r="M35" s="137"/>
      <c r="N35" s="137"/>
      <c r="O35" s="137"/>
    </row>
    <row r="36" spans="1:15" s="21" customFormat="1" ht="20.25">
      <c r="A36" s="180"/>
      <c r="B36" s="181"/>
      <c r="C36" s="134"/>
      <c r="D36" s="161"/>
      <c r="E36" s="161"/>
      <c r="F36" s="137"/>
      <c r="G36" s="137"/>
      <c r="H36" s="161"/>
      <c r="I36" s="137"/>
      <c r="J36" s="137"/>
      <c r="K36" s="137"/>
      <c r="L36" s="347"/>
      <c r="M36" s="347"/>
      <c r="N36" s="139"/>
      <c r="O36" s="137"/>
    </row>
    <row r="37" spans="1:15" s="21" customFormat="1" ht="20.25">
      <c r="A37" s="180"/>
      <c r="B37" s="181"/>
      <c r="C37" s="134"/>
      <c r="D37" s="140"/>
      <c r="E37" s="140"/>
      <c r="F37" s="140"/>
      <c r="G37" s="140"/>
      <c r="H37" s="140"/>
      <c r="I37" s="137"/>
      <c r="J37" s="137"/>
      <c r="K37" s="137"/>
      <c r="L37" s="137"/>
      <c r="M37" s="137"/>
      <c r="N37" s="137"/>
      <c r="O37" s="137"/>
    </row>
    <row r="38" spans="1:15" s="21" customFormat="1" ht="20.25">
      <c r="A38" s="180"/>
      <c r="B38" s="181"/>
      <c r="C38" s="134"/>
      <c r="D38" s="179"/>
      <c r="E38" s="161"/>
      <c r="F38" s="137"/>
      <c r="G38" s="137"/>
      <c r="H38" s="161"/>
      <c r="I38" s="137"/>
      <c r="J38" s="137"/>
      <c r="K38" s="137"/>
      <c r="L38" s="347"/>
      <c r="M38" s="347"/>
      <c r="N38" s="139"/>
      <c r="O38" s="137"/>
    </row>
    <row r="39" spans="1:15" s="21" customFormat="1" ht="20.25">
      <c r="A39" s="180"/>
      <c r="B39" s="181"/>
      <c r="C39" s="134"/>
      <c r="D39" s="140"/>
      <c r="E39" s="140"/>
      <c r="F39" s="140"/>
      <c r="G39" s="140"/>
      <c r="H39" s="140"/>
      <c r="I39" s="137"/>
      <c r="J39" s="137"/>
      <c r="K39" s="137"/>
      <c r="L39" s="137"/>
      <c r="M39" s="137"/>
      <c r="N39" s="137"/>
      <c r="O39" s="137"/>
    </row>
    <row r="40" spans="1:15" s="21" customFormat="1" ht="20.25">
      <c r="A40" s="180"/>
      <c r="B40" s="181"/>
      <c r="C40" s="134"/>
      <c r="D40" s="179"/>
      <c r="E40" s="161"/>
      <c r="F40" s="137"/>
      <c r="G40" s="137"/>
      <c r="H40" s="161"/>
      <c r="I40" s="137"/>
      <c r="J40" s="137"/>
      <c r="K40" s="137"/>
      <c r="L40" s="347"/>
      <c r="M40" s="347"/>
      <c r="N40" s="139"/>
      <c r="O40" s="137"/>
    </row>
    <row r="41" spans="1:15" s="21" customFormat="1" ht="20.25">
      <c r="A41" s="180"/>
      <c r="B41" s="181"/>
      <c r="C41" s="134"/>
      <c r="D41" s="140"/>
      <c r="E41" s="140"/>
      <c r="F41" s="140"/>
      <c r="G41" s="140"/>
      <c r="H41" s="140"/>
      <c r="I41" s="137"/>
      <c r="J41" s="137"/>
      <c r="K41" s="137"/>
      <c r="L41" s="137"/>
      <c r="M41" s="137"/>
      <c r="N41" s="137"/>
      <c r="O41" s="137"/>
    </row>
    <row r="42" spans="1:15" s="21" customFormat="1" ht="20.25">
      <c r="A42" s="180"/>
      <c r="B42" s="181"/>
      <c r="C42" s="134"/>
      <c r="D42" s="161"/>
      <c r="E42" s="161"/>
      <c r="F42" s="137"/>
      <c r="G42" s="137"/>
      <c r="H42" s="161"/>
      <c r="I42" s="137"/>
      <c r="J42" s="137"/>
      <c r="K42" s="137"/>
      <c r="L42" s="347"/>
      <c r="M42" s="347"/>
      <c r="N42" s="139"/>
      <c r="O42" s="137"/>
    </row>
    <row r="43" spans="1:15" s="21" customFormat="1" ht="20.25">
      <c r="A43" s="180"/>
      <c r="B43" s="181"/>
      <c r="D43" s="137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</row>
    <row r="44" spans="1:15" s="21" customFormat="1" ht="20.25">
      <c r="A44" s="180"/>
      <c r="B44" s="181"/>
      <c r="D44" s="179"/>
      <c r="E44" s="161"/>
      <c r="F44" s="137"/>
      <c r="G44" s="137"/>
      <c r="H44" s="161"/>
      <c r="I44" s="137"/>
      <c r="J44" s="137"/>
      <c r="K44" s="137"/>
      <c r="L44" s="347"/>
      <c r="M44" s="347"/>
      <c r="N44" s="139"/>
      <c r="O44" s="137"/>
    </row>
    <row r="45" spans="1:15" s="21" customFormat="1" ht="20.25">
      <c r="A45" s="180"/>
      <c r="B45" s="181"/>
      <c r="D45" s="137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</row>
    <row r="46" spans="1:15" s="21" customFormat="1" ht="20.25">
      <c r="A46" s="180"/>
      <c r="B46" s="181"/>
      <c r="D46" s="179"/>
      <c r="E46" s="161"/>
      <c r="F46" s="137"/>
      <c r="G46" s="137"/>
      <c r="H46" s="161"/>
      <c r="I46" s="137"/>
      <c r="J46" s="137"/>
      <c r="K46" s="137"/>
      <c r="L46" s="347"/>
      <c r="M46" s="347"/>
      <c r="N46" s="139"/>
      <c r="O46" s="137"/>
    </row>
    <row r="47" spans="2:15" s="21" customFormat="1" ht="20.25">
      <c r="B47" s="181"/>
      <c r="D47" s="137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</row>
    <row r="48" spans="4:15" s="21" customFormat="1" ht="20.25">
      <c r="D48" s="137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</row>
    <row r="49" spans="1:15" s="21" customFormat="1" ht="20.25">
      <c r="A49" s="180"/>
      <c r="B49" s="182"/>
      <c r="D49" s="162"/>
      <c r="E49" s="162"/>
      <c r="F49" s="57"/>
      <c r="G49" s="57"/>
      <c r="H49" s="162"/>
      <c r="I49" s="137"/>
      <c r="J49" s="137"/>
      <c r="K49" s="137"/>
      <c r="L49" s="137"/>
      <c r="M49" s="137"/>
      <c r="N49" s="137"/>
      <c r="O49" s="137"/>
    </row>
    <row r="50" spans="1:15" s="21" customFormat="1" ht="20.25">
      <c r="A50" s="180"/>
      <c r="D50" s="57"/>
      <c r="E50" s="57"/>
      <c r="F50" s="57"/>
      <c r="G50" s="57"/>
      <c r="H50" s="57"/>
      <c r="I50" s="137"/>
      <c r="J50" s="137"/>
      <c r="K50" s="137"/>
      <c r="L50" s="137"/>
      <c r="M50" s="137"/>
      <c r="N50" s="137"/>
      <c r="O50" s="137"/>
    </row>
    <row r="51" spans="1:15" s="21" customFormat="1" ht="20.25">
      <c r="A51" s="180"/>
      <c r="B51" s="182"/>
      <c r="D51" s="162"/>
      <c r="E51" s="162"/>
      <c r="F51" s="57"/>
      <c r="G51" s="57"/>
      <c r="H51" s="57"/>
      <c r="I51" s="137"/>
      <c r="J51" s="137"/>
      <c r="K51" s="137"/>
      <c r="L51" s="137"/>
      <c r="M51" s="137"/>
      <c r="N51" s="137"/>
      <c r="O51" s="137"/>
    </row>
    <row r="52" spans="1:5" ht="20.25">
      <c r="A52" s="180"/>
      <c r="B52" s="21"/>
      <c r="C52" s="21"/>
      <c r="D52" s="21"/>
      <c r="E52" s="21"/>
    </row>
    <row r="53" spans="1:5" ht="20.25">
      <c r="A53" s="180"/>
      <c r="B53" s="21"/>
      <c r="C53" s="21"/>
      <c r="D53" s="21"/>
      <c r="E53" s="21"/>
    </row>
    <row r="54" spans="1:5" ht="61.5" customHeight="1">
      <c r="A54" s="180"/>
      <c r="B54" s="182"/>
      <c r="C54" s="21"/>
      <c r="D54" s="183"/>
      <c r="E54" s="163"/>
    </row>
    <row r="55" spans="1:5" ht="20.25">
      <c r="A55" s="180"/>
      <c r="B55" s="21"/>
      <c r="C55" s="21"/>
      <c r="D55" s="21"/>
      <c r="E55" s="21"/>
    </row>
    <row r="56" spans="1:5" ht="12.75">
      <c r="A56" s="21"/>
      <c r="B56" s="21"/>
      <c r="C56" s="21"/>
      <c r="D56" s="21"/>
      <c r="E56" s="21"/>
    </row>
    <row r="57" spans="1:5" ht="12.75">
      <c r="A57" s="21"/>
      <c r="B57" s="21"/>
      <c r="C57" s="21"/>
      <c r="D57" s="21"/>
      <c r="E57" s="21"/>
    </row>
  </sheetData>
  <sheetProtection/>
  <mergeCells count="21">
    <mergeCell ref="K24:L24"/>
    <mergeCell ref="K32:L32"/>
    <mergeCell ref="A29:B29"/>
    <mergeCell ref="K26:L26"/>
    <mergeCell ref="L40:M40"/>
    <mergeCell ref="K28:L28"/>
    <mergeCell ref="K30:L30"/>
    <mergeCell ref="L44:M44"/>
    <mergeCell ref="L46:M46"/>
    <mergeCell ref="L34:M34"/>
    <mergeCell ref="L36:M36"/>
    <mergeCell ref="L38:M38"/>
    <mergeCell ref="L42:M42"/>
    <mergeCell ref="A2:O2"/>
    <mergeCell ref="K14:L14"/>
    <mergeCell ref="K16:L16"/>
    <mergeCell ref="K18:L18"/>
    <mergeCell ref="H4:J4"/>
    <mergeCell ref="K22:L22"/>
    <mergeCell ref="A7:B7"/>
    <mergeCell ref="K11:L11"/>
  </mergeCells>
  <hyperlinks>
    <hyperlink ref="M7" location="'Appendix A. Source Codes'!A1" display="Source Code"/>
    <hyperlink ref="C7" location="'Pg. 7 Non-Personnel Costs'!A1" display="Go To Non-Personnel Costs Main Page"/>
    <hyperlink ref="H5" location="'Pg.1 Overview'!A1" display="Go to Overview Page"/>
    <hyperlink ref="J5" location="'Appendix A. Source Codes'!A1" display="&lt;&lt;&lt;&lt;&lt;&lt; Back"/>
  </hyperlinks>
  <printOptions/>
  <pageMargins left="0.75" right="0.75" top="1" bottom="1" header="0.5" footer="0.5"/>
  <pageSetup fitToHeight="1" fitToWidth="1" horizontalDpi="600" verticalDpi="600" orientation="portrait" scale="35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2:U28"/>
  <sheetViews>
    <sheetView zoomScalePageLayoutView="0" workbookViewId="0" topLeftCell="A1">
      <selection activeCell="S10" sqref="S10"/>
    </sheetView>
  </sheetViews>
  <sheetFormatPr defaultColWidth="9.140625" defaultRowHeight="12.75"/>
  <cols>
    <col min="1" max="1" width="37.57421875" style="0" bestFit="1" customWidth="1"/>
    <col min="2" max="2" width="15.28125" style="0" bestFit="1" customWidth="1"/>
    <col min="3" max="3" width="16.421875" style="0" customWidth="1"/>
    <col min="4" max="4" width="12.28125" style="0" bestFit="1" customWidth="1"/>
    <col min="13" max="13" width="22.421875" style="0" customWidth="1"/>
    <col min="15" max="15" width="16.7109375" style="0" customWidth="1"/>
  </cols>
  <sheetData>
    <row r="2" spans="2:3" ht="12.75">
      <c r="B2" t="s">
        <v>330</v>
      </c>
      <c r="C2" t="s">
        <v>241</v>
      </c>
    </row>
    <row r="3" spans="1:13" ht="12.75">
      <c r="A3" t="s">
        <v>238</v>
      </c>
      <c r="B3" s="13">
        <v>0.71</v>
      </c>
      <c r="C3" s="13" t="e">
        <f>('Pg. 9 Personnel Cost Analysis'!N10+'Pg. 9 Personnel Cost Analysis'!N11+'Pg. 9 Personnel Cost Analysis'!N12+'Pg. 9 Personnel Cost Analysis'!N13+'Pg. 9 Personnel Cost Analysis'!N42+'Pg. 9 Personnel Cost Analysis'!N43+'Pg. 9 Personnel Cost Analysis'!N44+'Pg. 9 Personnel Cost Analysis'!N45+'Pg. 9 Personnel Cost Analysis'!N25+'Pg. 9 Personnel Cost Analysis'!N26+'Pg. 9 Personnel Cost Analysis'!N27+'Pg. 9 Personnel Cost Analysis'!N28)/'Pg. 9 Personnel Cost Analysis'!N54</f>
        <v>#DIV/0!</v>
      </c>
      <c r="M3">
        <v>1.03</v>
      </c>
    </row>
    <row r="4" spans="1:3" ht="12.75">
      <c r="A4" t="s">
        <v>239</v>
      </c>
      <c r="B4" s="13">
        <v>0.06</v>
      </c>
      <c r="C4" s="13" t="e">
        <f>('Pg. 9 Personnel Cost Analysis'!N39+'Pg. 9 Personnel Cost Analysis'!N40+'Pg. 9 Personnel Cost Analysis'!N41+'Pg. 9 Personnel Cost Analysis'!N7+'Pg. 9 Personnel Cost Analysis'!N8+'Pg. 9 Personnel Cost Analysis'!N9+'Pg. 9 Personnel Cost Analysis'!N22+'Pg. 9 Personnel Cost Analysis'!N23+'Pg. 9 Personnel Cost Analysis'!N24)/'Pg. 9 Personnel Cost Analysis'!N54</f>
        <v>#DIV/0!</v>
      </c>
    </row>
    <row r="5" spans="1:5" ht="12.75">
      <c r="A5" t="s">
        <v>240</v>
      </c>
      <c r="B5" s="13">
        <v>0.23</v>
      </c>
      <c r="C5" s="13" t="e">
        <f>('Pg. 9 Personnel Cost Analysis'!N14+'Pg. 9 Personnel Cost Analysis'!N15+'Pg. 9 Personnel Cost Analysis'!N16+'Pg. 9 Personnel Cost Analysis'!N17+'Pg. 9 Personnel Cost Analysis'!N46+'Pg. 9 Personnel Cost Analysis'!N47+'Pg. 9 Personnel Cost Analysis'!N48+'Pg. 9 Personnel Cost Analysis'!N49+'Pg. 9 Personnel Cost Analysis'!N29+'Pg. 9 Personnel Cost Analysis'!N30+'Pg. 9 Personnel Cost Analysis'!N31+'Pg. 9 Personnel Cost Analysis'!N32)/'Pg. 9 Personnel Cost Analysis'!N54</f>
        <v>#DIV/0!</v>
      </c>
      <c r="E5" t="s">
        <v>244</v>
      </c>
    </row>
    <row r="6" spans="2:17" ht="12.75">
      <c r="B6" s="13"/>
      <c r="M6" t="s">
        <v>242</v>
      </c>
      <c r="N6" t="s">
        <v>386</v>
      </c>
      <c r="O6" t="s">
        <v>387</v>
      </c>
      <c r="Q6" s="336">
        <v>0.03</v>
      </c>
    </row>
    <row r="7" spans="2:15" ht="12.75">
      <c r="B7" t="s">
        <v>330</v>
      </c>
      <c r="C7" t="s">
        <v>241</v>
      </c>
      <c r="G7">
        <v>1.03</v>
      </c>
      <c r="I7">
        <v>2005</v>
      </c>
      <c r="L7">
        <v>1997</v>
      </c>
      <c r="M7" s="334">
        <f>9.17</f>
        <v>9.17</v>
      </c>
      <c r="N7" s="334">
        <v>75.65</v>
      </c>
      <c r="O7" s="334">
        <v>7.9</v>
      </c>
    </row>
    <row r="8" spans="1:15" ht="12.75">
      <c r="A8" t="s">
        <v>242</v>
      </c>
      <c r="B8" s="158">
        <f>M15</f>
        <v>11.616281646324442</v>
      </c>
      <c r="C8" s="159" t="e">
        <f>'Pg. 8 Unit Cost Analysis'!J22</f>
        <v>#DIV/0!</v>
      </c>
      <c r="D8" s="159">
        <f>B8*1.03</f>
        <v>11.964770095714176</v>
      </c>
      <c r="E8">
        <v>97</v>
      </c>
      <c r="F8">
        <v>12.04</v>
      </c>
      <c r="I8">
        <v>11.6184</v>
      </c>
      <c r="L8">
        <v>1998</v>
      </c>
      <c r="M8" s="334">
        <f>M7*M3</f>
        <v>9.4451</v>
      </c>
      <c r="N8" s="334">
        <f>N7*M3</f>
        <v>77.91950000000001</v>
      </c>
      <c r="O8" s="334">
        <f>O7*M3</f>
        <v>8.137</v>
      </c>
    </row>
    <row r="9" spans="1:15" ht="12.75">
      <c r="A9" t="s">
        <v>332</v>
      </c>
      <c r="B9" s="158">
        <f>N15</f>
        <v>95.83115665697319</v>
      </c>
      <c r="C9" s="158" t="e">
        <f>'Pg. 10 Counseling Cost Analysis'!H34</f>
        <v>#DIV/0!</v>
      </c>
      <c r="D9" s="159">
        <f>B9*1.03</f>
        <v>98.70609135668239</v>
      </c>
      <c r="E9">
        <v>98</v>
      </c>
      <c r="F9">
        <f>F8*$G$7</f>
        <v>12.4012</v>
      </c>
      <c r="I9">
        <v>95.82090000000001</v>
      </c>
      <c r="L9">
        <v>1999</v>
      </c>
      <c r="M9" s="334">
        <f>M8*M3</f>
        <v>9.728453</v>
      </c>
      <c r="N9" s="334">
        <f>N8*$M$3</f>
        <v>80.25708500000002</v>
      </c>
      <c r="O9" s="334">
        <f>O8*M3</f>
        <v>8.381110000000001</v>
      </c>
    </row>
    <row r="10" spans="1:15" ht="12.75">
      <c r="A10" t="s">
        <v>243</v>
      </c>
      <c r="B10" s="158">
        <f>O15</f>
        <v>10.007483642962171</v>
      </c>
      <c r="C10" s="158" t="e">
        <f>'Pg. 10 Counseling Cost Analysis'!H35</f>
        <v>#DIV/0!</v>
      </c>
      <c r="D10" s="159">
        <f>B10*1.03</f>
        <v>10.307708152251037</v>
      </c>
      <c r="E10">
        <v>99</v>
      </c>
      <c r="F10">
        <f aca="true" t="shared" si="0" ref="F10:F16">F9*$G$7</f>
        <v>12.773235999999999</v>
      </c>
      <c r="I10">
        <v>10.0013</v>
      </c>
      <c r="L10">
        <v>2000</v>
      </c>
      <c r="M10" s="334">
        <f>M9*M3</f>
        <v>10.02030659</v>
      </c>
      <c r="N10" s="334">
        <f>N9*M3</f>
        <v>82.66479755000002</v>
      </c>
      <c r="O10" s="334">
        <f>O9*M3</f>
        <v>8.632543300000002</v>
      </c>
    </row>
    <row r="11" spans="5:15" ht="12.75">
      <c r="E11">
        <v>0</v>
      </c>
      <c r="F11">
        <f t="shared" si="0"/>
        <v>13.15643308</v>
      </c>
      <c r="L11">
        <v>2001</v>
      </c>
      <c r="M11" s="334">
        <f>M10*M3</f>
        <v>10.3209157877</v>
      </c>
      <c r="N11" s="334">
        <f>N10*M3</f>
        <v>85.14474147650002</v>
      </c>
      <c r="O11" s="334">
        <f>O10*M3</f>
        <v>8.891519599000002</v>
      </c>
    </row>
    <row r="12" spans="3:15" ht="12.75">
      <c r="C12" s="158"/>
      <c r="E12">
        <v>1</v>
      </c>
      <c r="F12">
        <f t="shared" si="0"/>
        <v>13.551126072399999</v>
      </c>
      <c r="L12">
        <v>2002</v>
      </c>
      <c r="M12" s="334">
        <f>M11*M3</f>
        <v>10.630543261331</v>
      </c>
      <c r="N12" s="334">
        <f>N11*M3</f>
        <v>87.69908372079502</v>
      </c>
      <c r="O12" s="334">
        <f>O11*M3</f>
        <v>9.158265186970002</v>
      </c>
    </row>
    <row r="13" spans="5:15" ht="12.75">
      <c r="E13">
        <v>2</v>
      </c>
      <c r="F13">
        <f t="shared" si="0"/>
        <v>13.957659854571999</v>
      </c>
      <c r="L13">
        <v>2003</v>
      </c>
      <c r="M13" s="334">
        <f>M12*M3</f>
        <v>10.949459559170931</v>
      </c>
      <c r="N13" s="334">
        <f>N12*M3</f>
        <v>90.33005623241887</v>
      </c>
      <c r="O13" s="334">
        <f>O12*M3</f>
        <v>9.433013142579103</v>
      </c>
    </row>
    <row r="14" spans="5:15" ht="12.75">
      <c r="E14">
        <v>3</v>
      </c>
      <c r="F14">
        <f t="shared" si="0"/>
        <v>14.376389650209159</v>
      </c>
      <c r="L14">
        <v>2004</v>
      </c>
      <c r="M14" s="334">
        <f>M13*M3</f>
        <v>11.27794334594606</v>
      </c>
      <c r="N14" s="334">
        <f>N13*M3</f>
        <v>93.03995791939144</v>
      </c>
      <c r="O14" s="334">
        <f>O13*M3</f>
        <v>9.716003536856476</v>
      </c>
    </row>
    <row r="15" spans="5:19" ht="12.75">
      <c r="E15">
        <v>4</v>
      </c>
      <c r="F15">
        <f t="shared" si="0"/>
        <v>14.807681339715435</v>
      </c>
      <c r="L15">
        <v>2005</v>
      </c>
      <c r="M15" s="335">
        <f>M14*M3</f>
        <v>11.616281646324442</v>
      </c>
      <c r="N15" s="335">
        <f>N14*M3</f>
        <v>95.83115665697319</v>
      </c>
      <c r="O15" s="335">
        <f>O14*M3</f>
        <v>10.007483642962171</v>
      </c>
      <c r="Q15">
        <v>11.62</v>
      </c>
      <c r="R15">
        <v>95.82</v>
      </c>
      <c r="S15">
        <v>10</v>
      </c>
    </row>
    <row r="16" spans="5:15" ht="12.75">
      <c r="E16">
        <v>5</v>
      </c>
      <c r="F16">
        <f t="shared" si="0"/>
        <v>15.251911779906898</v>
      </c>
      <c r="L16">
        <v>2006</v>
      </c>
      <c r="M16" s="334">
        <f>M15*M3</f>
        <v>11.964770095714176</v>
      </c>
      <c r="N16" s="334">
        <f>N15*M3</f>
        <v>98.70609135668239</v>
      </c>
      <c r="O16" s="334">
        <f>O15*M3</f>
        <v>10.307708152251037</v>
      </c>
    </row>
    <row r="17" spans="2:9" ht="25.5">
      <c r="B17" s="230" t="s">
        <v>331</v>
      </c>
      <c r="C17" t="s">
        <v>241</v>
      </c>
      <c r="D17" t="s">
        <v>389</v>
      </c>
      <c r="G17">
        <v>2005</v>
      </c>
      <c r="I17">
        <v>2005</v>
      </c>
    </row>
    <row r="18" spans="1:21" ht="12.75">
      <c r="A18" t="s">
        <v>252</v>
      </c>
      <c r="B18" s="158">
        <f>M27</f>
        <v>65.35266849878712</v>
      </c>
      <c r="C18" s="159">
        <f>IF('Pg. 4 FTE Persnl Costs'!D24&gt;0,'Pg. 4 FTE Persnl Costs'!D24,IF('Pg. 5 Allocated FTE Staff'!D25&gt;0,'Pg. 5 Allocated FTE Staff'!D25,IF('Pg. 6 PTE &amp; Cont Persnl Costs'!D26&gt;0,'Pg. 6 PTE &amp; Cont Persnl Costs'!D26,0)))</f>
        <v>0</v>
      </c>
      <c r="D18" s="159">
        <f>B18*2080</f>
        <v>135933.55047747723</v>
      </c>
      <c r="G18" s="159">
        <f aca="true" t="shared" si="1" ref="G18:G25">B18*$G$7</f>
        <v>67.31324855375074</v>
      </c>
      <c r="I18" s="158">
        <v>63.448</v>
      </c>
      <c r="M18" t="s">
        <v>252</v>
      </c>
      <c r="O18" t="s">
        <v>388</v>
      </c>
      <c r="P18" t="s">
        <v>256</v>
      </c>
      <c r="Q18" t="s">
        <v>257</v>
      </c>
      <c r="R18" t="s">
        <v>258</v>
      </c>
      <c r="S18" t="s">
        <v>259</v>
      </c>
      <c r="T18" t="s">
        <v>260</v>
      </c>
      <c r="U18" t="s">
        <v>261</v>
      </c>
    </row>
    <row r="19" spans="1:21" ht="12.75">
      <c r="A19" t="s">
        <v>255</v>
      </c>
      <c r="B19" s="158">
        <f>O27</f>
        <v>23.7012682227623</v>
      </c>
      <c r="C19" s="159">
        <f>IF('Pg. 4 FTE Persnl Costs'!D25&gt;0,'Pg. 4 FTE Persnl Costs'!D25,IF('Pg. 5 Allocated FTE Staff'!D26&gt;0,'Pg. 5 Allocated FTE Staff'!D26,IF('Pg. 6 PTE &amp; Cont Persnl Costs'!D27&gt;0,'Pg. 6 PTE &amp; Cont Persnl Costs'!D27,0)))</f>
        <v>0</v>
      </c>
      <c r="D19" s="159">
        <f aca="true" t="shared" si="2" ref="D19:D25">B19*2080</f>
        <v>49298.63790334559</v>
      </c>
      <c r="G19" s="159">
        <f t="shared" si="1"/>
        <v>24.41230626944517</v>
      </c>
      <c r="I19" s="158">
        <v>23.0102</v>
      </c>
      <c r="L19">
        <v>1997</v>
      </c>
      <c r="M19" s="158">
        <v>51.59</v>
      </c>
      <c r="O19" s="158">
        <v>18.71</v>
      </c>
      <c r="P19" s="158">
        <v>13.49</v>
      </c>
      <c r="Q19" s="158">
        <v>27.86</v>
      </c>
      <c r="R19" s="158">
        <v>16.95</v>
      </c>
      <c r="S19" s="158">
        <v>14.15</v>
      </c>
      <c r="T19" s="158">
        <v>10.83</v>
      </c>
      <c r="U19" s="158">
        <v>12.04</v>
      </c>
    </row>
    <row r="20" spans="1:21" ht="12.75">
      <c r="A20" t="s">
        <v>256</v>
      </c>
      <c r="B20" s="158">
        <f>P27</f>
        <v>17.088728397918942</v>
      </c>
      <c r="C20" s="159">
        <f>IF('Pg. 4 FTE Persnl Costs'!D26&gt;0,'Pg. 4 FTE Persnl Costs'!D26,IF('Pg. 5 Allocated FTE Staff'!D27&gt;0,'Pg. 5 Allocated FTE Staff'!D27,IF('Pg. 6 PTE &amp; Cont Persnl Costs'!D28&gt;0,'Pg. 6 PTE &amp; Cont Persnl Costs'!D28,0)))</f>
        <v>0</v>
      </c>
      <c r="D20" s="159">
        <f t="shared" si="2"/>
        <v>35544.5550676714</v>
      </c>
      <c r="G20" s="159">
        <f t="shared" si="1"/>
        <v>17.60139024985651</v>
      </c>
      <c r="I20" s="158">
        <v>16.583000000000002</v>
      </c>
      <c r="L20">
        <v>1998</v>
      </c>
      <c r="M20" s="158">
        <f>M19*1.03</f>
        <v>53.1377</v>
      </c>
      <c r="O20" s="158">
        <f aca="true" t="shared" si="3" ref="O20:U20">O19*1.03</f>
        <v>19.2713</v>
      </c>
      <c r="P20" s="159">
        <f t="shared" si="3"/>
        <v>13.8947</v>
      </c>
      <c r="Q20" s="159">
        <f t="shared" si="3"/>
        <v>28.6958</v>
      </c>
      <c r="R20" s="159">
        <f t="shared" si="3"/>
        <v>17.4585</v>
      </c>
      <c r="S20" s="159">
        <f t="shared" si="3"/>
        <v>14.5745</v>
      </c>
      <c r="T20" s="159">
        <f t="shared" si="3"/>
        <v>11.1549</v>
      </c>
      <c r="U20" s="159">
        <f t="shared" si="3"/>
        <v>12.4012</v>
      </c>
    </row>
    <row r="21" spans="1:21" ht="12.75">
      <c r="A21" t="s">
        <v>257</v>
      </c>
      <c r="B21" s="158">
        <f>Q27</f>
        <v>35.29221446745898</v>
      </c>
      <c r="C21" s="159">
        <f>IF('Pg. 4 FTE Persnl Costs'!D27&gt;0,'Pg. 4 FTE Persnl Costs'!D27,IF('Pg. 5 Allocated FTE Staff'!D28&gt;0,'Pg. 5 Allocated FTE Staff'!D28,IF('Pg. 6 PTE &amp; Cont Persnl Costs'!D29&gt;0,'Pg. 6 PTE &amp; Cont Persnl Costs'!D29,0)))</f>
        <v>0</v>
      </c>
      <c r="D21" s="159">
        <f t="shared" si="2"/>
        <v>73407.80609231468</v>
      </c>
      <c r="G21" s="159">
        <f t="shared" si="1"/>
        <v>36.35098090148276</v>
      </c>
      <c r="I21" s="158">
        <v>34.257799999999996</v>
      </c>
      <c r="L21">
        <v>1999</v>
      </c>
      <c r="M21" s="158">
        <f aca="true" t="shared" si="4" ref="M21:M28">M20*1.03</f>
        <v>54.73183100000001</v>
      </c>
      <c r="O21" s="158">
        <f aca="true" t="shared" si="5" ref="O21:O28">O20*1.03</f>
        <v>19.849439</v>
      </c>
      <c r="P21" s="159">
        <f aca="true" t="shared" si="6" ref="P21:P28">P20*1.03</f>
        <v>14.311541</v>
      </c>
      <c r="Q21" s="159">
        <f aca="true" t="shared" si="7" ref="Q21:Q28">Q20*1.03</f>
        <v>29.556673999999997</v>
      </c>
      <c r="R21" s="159">
        <f aca="true" t="shared" si="8" ref="R21:R28">R20*1.03</f>
        <v>17.982255000000002</v>
      </c>
      <c r="S21" s="159">
        <f aca="true" t="shared" si="9" ref="S21:S28">S20*1.03</f>
        <v>15.011735000000002</v>
      </c>
      <c r="T21" s="159">
        <f aca="true" t="shared" si="10" ref="T21:T28">T20*1.03</f>
        <v>11.489547</v>
      </c>
      <c r="U21" s="159">
        <f aca="true" t="shared" si="11" ref="U21:U28">U20*1.03</f>
        <v>12.773235999999999</v>
      </c>
    </row>
    <row r="22" spans="1:21" ht="12.75">
      <c r="A22" t="s">
        <v>258</v>
      </c>
      <c r="B22" s="158">
        <f>R27</f>
        <v>21.4717528795201</v>
      </c>
      <c r="C22" s="159">
        <f>IF('Pg. 4 FTE Persnl Costs'!D28&gt;0,'Pg. 4 FTE Persnl Costs'!D28,IF('Pg. 5 Allocated FTE Staff'!D29&gt;0,'Pg. 5 Allocated FTE Staff'!D29,IF('Pg. 6 PTE &amp; Cont Persnl Costs'!D30&gt;0,'Pg. 6 PTE &amp; Cont Persnl Costs'!D30,0)))</f>
        <v>0</v>
      </c>
      <c r="D22" s="159">
        <f t="shared" si="2"/>
        <v>44661.24598940181</v>
      </c>
      <c r="G22" s="159">
        <f t="shared" si="1"/>
        <v>22.115905465905705</v>
      </c>
      <c r="I22" s="158">
        <v>20.8369</v>
      </c>
      <c r="L22">
        <v>2000</v>
      </c>
      <c r="M22" s="158">
        <f t="shared" si="4"/>
        <v>56.37378593000001</v>
      </c>
      <c r="O22" s="158">
        <f t="shared" si="5"/>
        <v>20.44492217</v>
      </c>
      <c r="P22" s="159">
        <f t="shared" si="6"/>
        <v>14.74088723</v>
      </c>
      <c r="Q22" s="159">
        <f t="shared" si="7"/>
        <v>30.44337422</v>
      </c>
      <c r="R22" s="159">
        <f t="shared" si="8"/>
        <v>18.52172265</v>
      </c>
      <c r="S22" s="159">
        <f t="shared" si="9"/>
        <v>15.462087050000003</v>
      </c>
      <c r="T22" s="159">
        <f t="shared" si="10"/>
        <v>11.83423341</v>
      </c>
      <c r="U22" s="159">
        <f t="shared" si="11"/>
        <v>13.15643308</v>
      </c>
    </row>
    <row r="23" spans="1:21" ht="12.75">
      <c r="A23" t="s">
        <v>259</v>
      </c>
      <c r="B23" s="158">
        <f>S27</f>
        <v>17.92479665163477</v>
      </c>
      <c r="C23" s="159">
        <f>IF('Pg. 4 FTE Persnl Costs'!D29&gt;0,'Pg. 4 FTE Persnl Costs'!D29,IF('Pg. 5 Allocated FTE Staff'!D30&gt;0,'Pg. 5 Allocated FTE Staff'!D30,IF('Pg. 6 PTE &amp; Cont Persnl Costs'!D31&gt;0,'Pg. 6 PTE &amp; Cont Persnl Costs'!D31,0)))</f>
        <v>0</v>
      </c>
      <c r="D23" s="159">
        <f t="shared" si="2"/>
        <v>37283.577035400325</v>
      </c>
      <c r="G23" s="159">
        <f t="shared" si="1"/>
        <v>18.462540551183814</v>
      </c>
      <c r="I23" s="158">
        <v>17.396700000000003</v>
      </c>
      <c r="L23">
        <v>2001</v>
      </c>
      <c r="M23" s="158">
        <f t="shared" si="4"/>
        <v>58.06499950790001</v>
      </c>
      <c r="O23" s="158">
        <f t="shared" si="5"/>
        <v>21.058269835100003</v>
      </c>
      <c r="P23" s="159">
        <f t="shared" si="6"/>
        <v>15.183113846900001</v>
      </c>
      <c r="Q23" s="159">
        <f t="shared" si="7"/>
        <v>31.3566754466</v>
      </c>
      <c r="R23" s="159">
        <f t="shared" si="8"/>
        <v>19.077374329500003</v>
      </c>
      <c r="S23" s="159">
        <f t="shared" si="9"/>
        <v>15.925949661500002</v>
      </c>
      <c r="T23" s="159">
        <f t="shared" si="10"/>
        <v>12.1892604123</v>
      </c>
      <c r="U23" s="159">
        <f t="shared" si="11"/>
        <v>13.551126072399999</v>
      </c>
    </row>
    <row r="24" spans="1:21" ht="12.75">
      <c r="A24" t="s">
        <v>260</v>
      </c>
      <c r="B24" s="158">
        <f>T27</f>
        <v>13.719119981427882</v>
      </c>
      <c r="C24" s="159">
        <f>IF('Pg. 4 FTE Persnl Costs'!D30&gt;0,'Pg. 4 FTE Persnl Costs'!D30,IF('Pg. 5 Allocated FTE Staff'!D31&gt;0,'Pg. 5 Allocated FTE Staff'!D31,IF('Pg. 6 PTE &amp; Cont Persnl Costs'!D32&gt;0,'Pg. 6 PTE &amp; Cont Persnl Costs'!D32,0)))</f>
        <v>0</v>
      </c>
      <c r="D24" s="159">
        <f t="shared" si="2"/>
        <v>28535.769561369994</v>
      </c>
      <c r="G24" s="159">
        <f t="shared" si="1"/>
        <v>14.13069358087072</v>
      </c>
      <c r="I24" s="158">
        <v>13.3179</v>
      </c>
      <c r="L24">
        <v>2002</v>
      </c>
      <c r="M24" s="158">
        <f t="shared" si="4"/>
        <v>59.80694949313701</v>
      </c>
      <c r="O24" s="158">
        <f t="shared" si="5"/>
        <v>21.690017930153004</v>
      </c>
      <c r="P24" s="159">
        <f t="shared" si="6"/>
        <v>15.638607262307001</v>
      </c>
      <c r="Q24" s="159">
        <f t="shared" si="7"/>
        <v>32.297375709998</v>
      </c>
      <c r="R24" s="159">
        <f t="shared" si="8"/>
        <v>19.649695559385005</v>
      </c>
      <c r="S24" s="159">
        <f t="shared" si="9"/>
        <v>16.403728151345003</v>
      </c>
      <c r="T24" s="159">
        <f t="shared" si="10"/>
        <v>12.554938224669</v>
      </c>
      <c r="U24" s="159">
        <f t="shared" si="11"/>
        <v>13.957659854571999</v>
      </c>
    </row>
    <row r="25" spans="1:21" ht="12.75">
      <c r="A25" t="s">
        <v>261</v>
      </c>
      <c r="B25" s="158">
        <f>U27</f>
        <v>15.251911779906898</v>
      </c>
      <c r="C25" s="159">
        <f>IF('Pg. 4 FTE Persnl Costs'!D33&gt;0,'Pg. 4 FTE Persnl Costs'!D33,IF('Pg. 5 Allocated FTE Staff'!D34&gt;0,'Pg. 5 Allocated FTE Staff'!D34,IF('Pg. 6 PTE &amp; Cont Persnl Costs'!D35&gt;0,'Pg. 6 PTE &amp; Cont Persnl Costs'!D35,0)))</f>
        <v>0</v>
      </c>
      <c r="D25" s="159">
        <f t="shared" si="2"/>
        <v>31723.976502206348</v>
      </c>
      <c r="G25" s="159">
        <f t="shared" si="1"/>
        <v>15.709469133304106</v>
      </c>
      <c r="I25" s="158">
        <v>14.8011</v>
      </c>
      <c r="L25">
        <v>2003</v>
      </c>
      <c r="M25" s="158">
        <f t="shared" si="4"/>
        <v>61.60115797793112</v>
      </c>
      <c r="O25" s="158">
        <f t="shared" si="5"/>
        <v>22.340718468057595</v>
      </c>
      <c r="P25" s="159">
        <f t="shared" si="6"/>
        <v>16.107765480176212</v>
      </c>
      <c r="Q25" s="159">
        <f t="shared" si="7"/>
        <v>33.26629698129794</v>
      </c>
      <c r="R25" s="159">
        <f t="shared" si="8"/>
        <v>20.239186426166555</v>
      </c>
      <c r="S25" s="159">
        <f t="shared" si="9"/>
        <v>16.895839995885353</v>
      </c>
      <c r="T25" s="159">
        <f t="shared" si="10"/>
        <v>12.93158637140907</v>
      </c>
      <c r="U25" s="159">
        <f t="shared" si="11"/>
        <v>14.376389650209159</v>
      </c>
    </row>
    <row r="26" spans="3:21" ht="12.75">
      <c r="C26" s="159"/>
      <c r="L26">
        <v>2004</v>
      </c>
      <c r="M26" s="158">
        <f t="shared" si="4"/>
        <v>63.44919271726906</v>
      </c>
      <c r="O26" s="158">
        <f t="shared" si="5"/>
        <v>23.010940022099323</v>
      </c>
      <c r="P26" s="159">
        <f t="shared" si="6"/>
        <v>16.590998444581498</v>
      </c>
      <c r="Q26" s="159">
        <f t="shared" si="7"/>
        <v>34.26428589073688</v>
      </c>
      <c r="R26" s="159">
        <f t="shared" si="8"/>
        <v>20.846362018951552</v>
      </c>
      <c r="S26" s="159">
        <f t="shared" si="9"/>
        <v>17.402715195761914</v>
      </c>
      <c r="T26" s="159">
        <f t="shared" si="10"/>
        <v>13.319533962551342</v>
      </c>
      <c r="U26" s="159">
        <f t="shared" si="11"/>
        <v>14.807681339715435</v>
      </c>
    </row>
    <row r="27" spans="12:21" ht="12.75">
      <c r="L27" s="186">
        <v>2005</v>
      </c>
      <c r="M27" s="333">
        <f t="shared" si="4"/>
        <v>65.35266849878712</v>
      </c>
      <c r="N27" s="186"/>
      <c r="O27" s="333">
        <f t="shared" si="5"/>
        <v>23.7012682227623</v>
      </c>
      <c r="P27" s="338">
        <f t="shared" si="6"/>
        <v>17.088728397918942</v>
      </c>
      <c r="Q27" s="338">
        <f t="shared" si="7"/>
        <v>35.29221446745898</v>
      </c>
      <c r="R27" s="338">
        <f t="shared" si="8"/>
        <v>21.4717528795201</v>
      </c>
      <c r="S27" s="338">
        <f t="shared" si="9"/>
        <v>17.92479665163477</v>
      </c>
      <c r="T27" s="338">
        <f t="shared" si="10"/>
        <v>13.719119981427882</v>
      </c>
      <c r="U27" s="338">
        <f t="shared" si="11"/>
        <v>15.251911779906898</v>
      </c>
    </row>
    <row r="28" spans="3:21" ht="12.75">
      <c r="C28" s="159"/>
      <c r="L28" s="187">
        <v>2006</v>
      </c>
      <c r="M28" s="337">
        <f t="shared" si="4"/>
        <v>67.31324855375074</v>
      </c>
      <c r="O28" s="158">
        <f t="shared" si="5"/>
        <v>24.41230626944517</v>
      </c>
      <c r="P28" s="159">
        <f t="shared" si="6"/>
        <v>17.60139024985651</v>
      </c>
      <c r="Q28" s="159">
        <f t="shared" si="7"/>
        <v>36.35098090148276</v>
      </c>
      <c r="R28" s="159">
        <f t="shared" si="8"/>
        <v>22.115905465905705</v>
      </c>
      <c r="S28" s="159">
        <f t="shared" si="9"/>
        <v>18.462540551183814</v>
      </c>
      <c r="T28" s="159">
        <f t="shared" si="10"/>
        <v>14.13069358087072</v>
      </c>
      <c r="U28" s="159">
        <f t="shared" si="11"/>
        <v>15.709469133304106</v>
      </c>
    </row>
  </sheetData>
  <sheetProtection password="C943" sheet="1" objects="1" scenarios="1"/>
  <printOptions/>
  <pageMargins left="0.75" right="0.75" top="1" bottom="1" header="0.5" footer="0.5"/>
  <pageSetup fitToHeight="1" fitToWidth="1" horizontalDpi="600" verticalDpi="600" orientation="portrait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O58"/>
  <sheetViews>
    <sheetView showGridLines="0" zoomScale="75" zoomScaleNormal="75" zoomScalePageLayoutView="0" workbookViewId="0" topLeftCell="A1">
      <selection activeCell="D12" sqref="D12"/>
    </sheetView>
  </sheetViews>
  <sheetFormatPr defaultColWidth="9.140625" defaultRowHeight="12.75"/>
  <cols>
    <col min="1" max="1" width="17.140625" style="0" customWidth="1"/>
    <col min="2" max="2" width="41.421875" style="0" bestFit="1" customWidth="1"/>
    <col min="3" max="3" width="45.57421875" style="0" customWidth="1"/>
    <col min="4" max="4" width="37.140625" style="0" customWidth="1"/>
    <col min="5" max="5" width="23.8515625" style="0" customWidth="1"/>
    <col min="7" max="7" width="1.7109375" style="0" customWidth="1"/>
    <col min="8" max="8" width="34.28125" style="0" customWidth="1"/>
  </cols>
  <sheetData>
    <row r="1" spans="1:8" s="41" customFormat="1" ht="135" customHeight="1" thickBot="1">
      <c r="A1" s="340" t="s">
        <v>335</v>
      </c>
      <c r="B1" s="340"/>
      <c r="C1" s="66" t="s">
        <v>208</v>
      </c>
      <c r="D1" s="66" t="s">
        <v>162</v>
      </c>
      <c r="E1" s="339" t="s">
        <v>164</v>
      </c>
      <c r="F1" s="339"/>
      <c r="G1" s="339"/>
      <c r="H1" s="339"/>
    </row>
    <row r="2" spans="1:8" ht="25.5">
      <c r="A2" s="231" t="s">
        <v>334</v>
      </c>
      <c r="B2" s="186"/>
      <c r="C2" s="186"/>
      <c r="D2" s="341" t="s">
        <v>343</v>
      </c>
      <c r="E2" s="342"/>
      <c r="F2" s="342"/>
      <c r="G2" s="342"/>
      <c r="H2" s="343"/>
    </row>
    <row r="3" spans="4:8" ht="24" thickBot="1">
      <c r="D3" s="255" t="s">
        <v>155</v>
      </c>
      <c r="E3" s="256" t="s">
        <v>341</v>
      </c>
      <c r="F3" s="256" t="s">
        <v>342</v>
      </c>
      <c r="G3" s="257"/>
      <c r="H3" s="267"/>
    </row>
    <row r="5" spans="1:8" s="41" customFormat="1" ht="40.5">
      <c r="A5" s="74" t="s">
        <v>160</v>
      </c>
      <c r="B5" s="75" t="s">
        <v>159</v>
      </c>
      <c r="C5" s="72"/>
      <c r="D5" s="75" t="s">
        <v>170</v>
      </c>
      <c r="E5" s="129"/>
      <c r="F5" s="85" t="s">
        <v>154</v>
      </c>
      <c r="G5" s="71"/>
      <c r="H5" s="76" t="s">
        <v>169</v>
      </c>
    </row>
    <row r="7" spans="2:12" ht="18">
      <c r="B7" s="15"/>
      <c r="C7" s="28"/>
      <c r="D7" s="25"/>
      <c r="E7" s="25"/>
      <c r="F7" s="15"/>
      <c r="G7" s="15"/>
      <c r="H7" s="15"/>
      <c r="I7" s="15"/>
      <c r="J7" s="15"/>
      <c r="K7" s="15"/>
      <c r="L7" s="15"/>
    </row>
    <row r="8" spans="1:12" ht="20.25">
      <c r="A8" s="52">
        <v>1</v>
      </c>
      <c r="B8" s="38" t="s">
        <v>190</v>
      </c>
      <c r="C8" s="15"/>
      <c r="D8" s="282" t="s">
        <v>369</v>
      </c>
      <c r="E8" s="15"/>
      <c r="F8" s="130" t="s">
        <v>192</v>
      </c>
      <c r="G8" s="15"/>
      <c r="H8" s="55"/>
      <c r="I8" s="15"/>
      <c r="J8" s="15"/>
      <c r="K8" s="15"/>
      <c r="L8" s="15"/>
    </row>
    <row r="9" spans="1:12" ht="20.25">
      <c r="A9" s="40"/>
      <c r="B9" s="165" t="s">
        <v>264</v>
      </c>
      <c r="C9" s="12"/>
      <c r="D9" s="12"/>
      <c r="E9" s="12"/>
      <c r="F9" s="130"/>
      <c r="G9" s="16"/>
      <c r="H9" s="38"/>
      <c r="I9" s="15"/>
      <c r="J9" s="15"/>
      <c r="K9" s="15"/>
      <c r="L9" s="15"/>
    </row>
    <row r="10" spans="1:12" ht="20.25">
      <c r="A10" s="79"/>
      <c r="B10" s="132" t="s">
        <v>191</v>
      </c>
      <c r="C10" s="12"/>
      <c r="D10" s="55"/>
      <c r="E10" s="12"/>
      <c r="F10" s="130" t="s">
        <v>192</v>
      </c>
      <c r="G10" s="16"/>
      <c r="H10" s="55"/>
      <c r="I10" s="15"/>
      <c r="J10" s="15"/>
      <c r="K10" s="15"/>
      <c r="L10" s="15"/>
    </row>
    <row r="11" spans="1:12" ht="20.25">
      <c r="A11" s="40"/>
      <c r="B11" s="131" t="s">
        <v>195</v>
      </c>
      <c r="C11" s="12"/>
      <c r="D11" s="12"/>
      <c r="E11" s="12"/>
      <c r="F11" s="16"/>
      <c r="G11" s="16"/>
      <c r="H11" s="12"/>
      <c r="I11" s="15"/>
      <c r="J11" s="15"/>
      <c r="K11" s="15"/>
      <c r="L11" s="15"/>
    </row>
    <row r="12" spans="1:12" ht="20.25">
      <c r="A12" s="40"/>
      <c r="B12" s="131"/>
      <c r="C12" s="12"/>
      <c r="D12" s="12"/>
      <c r="E12" s="12"/>
      <c r="F12" s="16"/>
      <c r="G12" s="16"/>
      <c r="H12" s="12"/>
      <c r="I12" s="15"/>
      <c r="J12" s="15"/>
      <c r="K12" s="15"/>
      <c r="L12" s="15"/>
    </row>
    <row r="13" spans="1:12" ht="20.25">
      <c r="A13" s="40"/>
      <c r="B13" s="38"/>
      <c r="C13" s="17"/>
      <c r="D13" s="39"/>
      <c r="E13" s="39"/>
      <c r="F13" s="41"/>
      <c r="G13" s="41"/>
      <c r="H13" s="41"/>
      <c r="I13" s="15"/>
      <c r="J13" s="15"/>
      <c r="K13" s="15"/>
      <c r="L13" s="15"/>
    </row>
    <row r="14" spans="1:12" ht="78.75" customHeight="1">
      <c r="A14" s="143">
        <v>2</v>
      </c>
      <c r="B14" s="144" t="s">
        <v>295</v>
      </c>
      <c r="C14" s="61"/>
      <c r="D14" s="98"/>
      <c r="E14" s="38"/>
      <c r="F14" s="55"/>
      <c r="G14" s="41"/>
      <c r="H14" s="55"/>
      <c r="I14" s="15"/>
      <c r="J14" s="15"/>
      <c r="K14" s="15"/>
      <c r="L14" s="15"/>
    </row>
    <row r="15" spans="1:12" ht="20.25">
      <c r="A15" s="145"/>
      <c r="B15" s="144"/>
      <c r="C15" s="62"/>
      <c r="D15" s="41"/>
      <c r="E15" s="41"/>
      <c r="F15" s="41"/>
      <c r="G15" s="41"/>
      <c r="H15" s="41"/>
      <c r="I15" s="15"/>
      <c r="J15" s="24"/>
      <c r="K15" s="15"/>
      <c r="L15" s="15"/>
    </row>
    <row r="16" spans="1:12" ht="137.25" customHeight="1">
      <c r="A16" s="146">
        <v>3</v>
      </c>
      <c r="B16" s="144" t="s">
        <v>304</v>
      </c>
      <c r="C16" s="62"/>
      <c r="D16" s="98"/>
      <c r="E16" s="41"/>
      <c r="F16" s="55"/>
      <c r="G16" s="41"/>
      <c r="H16" s="55"/>
      <c r="I16" s="15"/>
      <c r="J16" s="24"/>
      <c r="K16" s="15"/>
      <c r="L16" s="15"/>
    </row>
    <row r="17" spans="1:12" ht="114" customHeight="1">
      <c r="A17" s="146">
        <v>4</v>
      </c>
      <c r="B17" s="144" t="s">
        <v>109</v>
      </c>
      <c r="D17" s="166"/>
      <c r="E17" s="41"/>
      <c r="F17" s="55"/>
      <c r="G17" s="41"/>
      <c r="H17" s="55"/>
      <c r="I17" s="15"/>
      <c r="J17" s="24"/>
      <c r="K17" s="15"/>
      <c r="L17" s="15"/>
    </row>
    <row r="18" spans="1:12" ht="92.25" customHeight="1">
      <c r="A18" s="143">
        <v>5</v>
      </c>
      <c r="B18" s="144" t="s">
        <v>262</v>
      </c>
      <c r="C18" s="62"/>
      <c r="D18" s="98">
        <f>D16*D17</f>
        <v>0</v>
      </c>
      <c r="E18" s="15"/>
      <c r="F18" s="59"/>
      <c r="G18" s="41"/>
      <c r="H18" s="59"/>
      <c r="I18" s="15"/>
      <c r="J18" s="24"/>
      <c r="K18" s="15"/>
      <c r="L18" s="15"/>
    </row>
    <row r="19" spans="1:12" ht="30" customHeight="1">
      <c r="A19" s="145"/>
      <c r="B19" s="144"/>
      <c r="C19" s="62"/>
      <c r="D19" s="15"/>
      <c r="E19" s="15"/>
      <c r="F19" s="15"/>
      <c r="G19" s="15"/>
      <c r="H19" s="15"/>
      <c r="I19" s="15"/>
      <c r="J19" s="24"/>
      <c r="K19" s="15"/>
      <c r="L19" s="15"/>
    </row>
    <row r="20" spans="1:12" ht="121.5">
      <c r="A20" s="146">
        <v>6</v>
      </c>
      <c r="B20" s="144" t="s">
        <v>296</v>
      </c>
      <c r="C20" s="61"/>
      <c r="D20" s="285"/>
      <c r="E20" s="329"/>
      <c r="F20" s="55"/>
      <c r="G20" s="41"/>
      <c r="H20" s="55"/>
      <c r="I20" s="15"/>
      <c r="J20" s="24"/>
      <c r="K20" s="15"/>
      <c r="L20" s="15"/>
    </row>
    <row r="21" spans="1:12" ht="20.25">
      <c r="A21" s="145"/>
      <c r="B21" s="144"/>
      <c r="C21" s="61"/>
      <c r="D21" s="15"/>
      <c r="E21" s="15"/>
      <c r="F21" s="15"/>
      <c r="G21" s="15"/>
      <c r="H21" s="15"/>
      <c r="I21" s="15"/>
      <c r="J21" s="24"/>
      <c r="K21" s="15"/>
      <c r="L21" s="15"/>
    </row>
    <row r="22" spans="1:12" ht="16.5" customHeight="1">
      <c r="A22" s="145"/>
      <c r="B22" s="144"/>
      <c r="C22" s="61"/>
      <c r="D22" s="15"/>
      <c r="E22" s="15"/>
      <c r="F22" s="15"/>
      <c r="G22" s="15"/>
      <c r="H22" s="15"/>
      <c r="I22" s="15"/>
      <c r="J22" s="24"/>
      <c r="K22" s="15"/>
      <c r="L22" s="15"/>
    </row>
    <row r="23" spans="1:12" ht="20.25" hidden="1">
      <c r="A23" s="145"/>
      <c r="B23" s="144"/>
      <c r="C23" s="61"/>
      <c r="D23" s="15"/>
      <c r="E23" s="15"/>
      <c r="F23" s="15"/>
      <c r="G23" s="15"/>
      <c r="H23" s="15"/>
      <c r="I23" s="15"/>
      <c r="J23" s="24"/>
      <c r="K23" s="15"/>
      <c r="L23" s="15"/>
    </row>
    <row r="24" spans="1:15" ht="121.5">
      <c r="A24" s="147">
        <v>7</v>
      </c>
      <c r="B24" s="286" t="s">
        <v>333</v>
      </c>
      <c r="D24" s="166" t="e">
        <f>D20/D14</f>
        <v>#DIV/0!</v>
      </c>
      <c r="E24" s="41"/>
      <c r="F24" s="55"/>
      <c r="G24" s="41"/>
      <c r="H24" s="55"/>
      <c r="I24" s="15"/>
      <c r="J24" s="22"/>
      <c r="O24" s="22"/>
    </row>
    <row r="25" spans="3:15" ht="15">
      <c r="C25" s="61"/>
      <c r="D25" s="15"/>
      <c r="E25" s="15"/>
      <c r="F25" s="15"/>
      <c r="G25" s="15"/>
      <c r="H25" s="15"/>
      <c r="I25" s="15"/>
      <c r="J25" s="19"/>
      <c r="O25" s="19"/>
    </row>
    <row r="26" spans="3:15" ht="16.5" customHeight="1">
      <c r="C26" s="61"/>
      <c r="D26" s="18"/>
      <c r="E26" s="18"/>
      <c r="F26" s="18"/>
      <c r="G26" s="18"/>
      <c r="H26" s="18"/>
      <c r="I26" s="15"/>
      <c r="J26" s="19"/>
      <c r="O26" s="19"/>
    </row>
    <row r="27" spans="3:15" ht="15">
      <c r="C27" s="61"/>
      <c r="D27" s="18"/>
      <c r="E27" s="18"/>
      <c r="F27" s="18"/>
      <c r="G27" s="18"/>
      <c r="H27" s="18"/>
      <c r="I27" s="15"/>
      <c r="J27" s="19"/>
      <c r="O27" s="19"/>
    </row>
    <row r="28" spans="3:15" ht="15">
      <c r="C28" s="61"/>
      <c r="D28" s="18"/>
      <c r="E28" s="18"/>
      <c r="F28" s="18"/>
      <c r="G28" s="18"/>
      <c r="H28" s="18"/>
      <c r="I28" s="15"/>
      <c r="J28" s="19"/>
      <c r="O28" s="19"/>
    </row>
    <row r="29" spans="4:10" ht="23.25" customHeight="1">
      <c r="D29" s="18"/>
      <c r="E29" s="18"/>
      <c r="F29" s="18"/>
      <c r="G29" s="18"/>
      <c r="H29" s="18"/>
      <c r="I29" s="15"/>
      <c r="J29" s="19"/>
    </row>
    <row r="30" spans="2:12" ht="14.25">
      <c r="B30" s="15"/>
      <c r="C30" s="15"/>
      <c r="D30" s="18"/>
      <c r="E30" s="18"/>
      <c r="F30" s="18"/>
      <c r="G30" s="18"/>
      <c r="H30" s="18"/>
      <c r="I30" s="15"/>
      <c r="J30" s="15"/>
      <c r="K30" s="15"/>
      <c r="L30" s="15"/>
    </row>
    <row r="31" spans="2:12" ht="14.25">
      <c r="B31" s="14"/>
      <c r="D31" s="18"/>
      <c r="E31" s="18"/>
      <c r="F31" s="18"/>
      <c r="G31" s="18"/>
      <c r="H31" s="18"/>
      <c r="I31" s="15"/>
      <c r="J31" s="15"/>
      <c r="K31" s="15"/>
      <c r="L31" s="15"/>
    </row>
    <row r="32" spans="2:12" ht="14.25"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</row>
    <row r="33" spans="2:12" ht="14.25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</row>
    <row r="34" spans="2:12" ht="14.25"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</row>
    <row r="35" spans="2:12" ht="14.25">
      <c r="B35" s="14"/>
      <c r="C35" s="17"/>
      <c r="D35" s="18"/>
      <c r="E35" s="18"/>
      <c r="F35" s="18"/>
      <c r="G35" s="18"/>
      <c r="H35" s="18"/>
      <c r="I35" s="15"/>
      <c r="J35" s="15"/>
      <c r="K35" s="15"/>
      <c r="L35" s="15"/>
    </row>
    <row r="36" spans="2:12" ht="14.25">
      <c r="B36" s="15"/>
      <c r="C36" s="15"/>
      <c r="D36" s="18"/>
      <c r="E36" s="18"/>
      <c r="F36" s="18"/>
      <c r="G36" s="18"/>
      <c r="H36" s="18"/>
      <c r="I36" s="15"/>
      <c r="J36" s="15"/>
      <c r="K36" s="15"/>
      <c r="L36" s="15"/>
    </row>
    <row r="37" spans="2:12" ht="14.25">
      <c r="B37" s="14"/>
      <c r="C37" s="17"/>
      <c r="D37" s="37"/>
      <c r="E37" s="18"/>
      <c r="F37" s="18"/>
      <c r="G37" s="18"/>
      <c r="H37" s="18"/>
      <c r="I37" s="15"/>
      <c r="J37" s="15"/>
      <c r="K37" s="15"/>
      <c r="L37" s="15"/>
    </row>
    <row r="38" spans="2:12" ht="14.25">
      <c r="B38" s="15"/>
      <c r="C38" s="15"/>
      <c r="D38" s="18"/>
      <c r="E38" s="18"/>
      <c r="F38" s="18"/>
      <c r="G38" s="18"/>
      <c r="H38" s="18"/>
      <c r="I38" s="15"/>
      <c r="J38" s="15"/>
      <c r="K38" s="15"/>
      <c r="L38" s="15"/>
    </row>
    <row r="39" spans="2:12" ht="14.25">
      <c r="B39" s="14"/>
      <c r="C39" s="17"/>
      <c r="D39" s="37"/>
      <c r="E39" s="18"/>
      <c r="F39" s="18"/>
      <c r="G39" s="18"/>
      <c r="H39" s="18"/>
      <c r="I39" s="15"/>
      <c r="J39" s="15"/>
      <c r="K39" s="15"/>
      <c r="L39" s="15"/>
    </row>
    <row r="40" spans="2:12" ht="14.25">
      <c r="B40" s="15"/>
      <c r="C40" s="15"/>
      <c r="D40" s="18"/>
      <c r="E40" s="18"/>
      <c r="F40" s="18"/>
      <c r="G40" s="18"/>
      <c r="H40" s="18"/>
      <c r="I40" s="15"/>
      <c r="J40" s="15"/>
      <c r="K40" s="15"/>
      <c r="L40" s="15"/>
    </row>
    <row r="41" spans="2:12" s="21" customFormat="1" ht="14.25">
      <c r="B41" s="30"/>
      <c r="C41" s="20"/>
      <c r="D41" s="18"/>
      <c r="E41" s="18"/>
      <c r="F41" s="18"/>
      <c r="G41" s="18"/>
      <c r="H41" s="18"/>
      <c r="I41" s="18"/>
      <c r="J41" s="18"/>
      <c r="K41" s="18"/>
      <c r="L41" s="18"/>
    </row>
    <row r="42" spans="2:12" s="21" customFormat="1" ht="14.25">
      <c r="B42" s="18"/>
      <c r="C42" s="20"/>
      <c r="D42" s="18"/>
      <c r="E42" s="18"/>
      <c r="F42" s="18"/>
      <c r="G42" s="18"/>
      <c r="H42" s="18"/>
      <c r="I42" s="18"/>
      <c r="J42" s="18"/>
      <c r="K42" s="18"/>
      <c r="L42" s="18"/>
    </row>
    <row r="43" spans="2:12" s="21" customFormat="1" ht="14.25">
      <c r="B43" s="18"/>
      <c r="C43" s="20"/>
      <c r="D43" s="18"/>
      <c r="E43" s="18"/>
      <c r="F43" s="18"/>
      <c r="G43" s="18"/>
      <c r="H43" s="18"/>
      <c r="I43" s="18"/>
      <c r="J43" s="18"/>
      <c r="K43" s="18"/>
      <c r="L43" s="18"/>
    </row>
    <row r="44" spans="2:12" s="21" customFormat="1" ht="14.25">
      <c r="B44" s="30"/>
      <c r="C44" s="20"/>
      <c r="D44" s="18"/>
      <c r="E44" s="18"/>
      <c r="F44" s="18"/>
      <c r="G44" s="18"/>
      <c r="H44" s="18"/>
      <c r="I44" s="18"/>
      <c r="J44" s="18"/>
      <c r="K44" s="18"/>
      <c r="L44" s="18"/>
    </row>
    <row r="45" spans="2:12" s="21" customFormat="1" ht="14.25">
      <c r="B45" s="30"/>
      <c r="C45" s="30"/>
      <c r="D45" s="18"/>
      <c r="E45" s="18"/>
      <c r="F45" s="18"/>
      <c r="G45" s="18"/>
      <c r="H45" s="18"/>
      <c r="I45" s="18"/>
      <c r="J45" s="18"/>
      <c r="K45" s="18"/>
      <c r="L45" s="18"/>
    </row>
    <row r="46" spans="2:12" s="21" customFormat="1" ht="14.25">
      <c r="B46" s="18"/>
      <c r="C46" s="34"/>
      <c r="D46" s="18"/>
      <c r="E46" s="18"/>
      <c r="F46" s="18"/>
      <c r="G46" s="18"/>
      <c r="H46" s="18"/>
      <c r="I46" s="18"/>
      <c r="J46" s="18"/>
      <c r="K46" s="18"/>
      <c r="L46" s="18"/>
    </row>
    <row r="47" spans="2:12" s="21" customFormat="1" ht="14.25">
      <c r="B47" s="18"/>
      <c r="C47" s="34"/>
      <c r="D47" s="18"/>
      <c r="E47" s="18"/>
      <c r="F47" s="18"/>
      <c r="G47" s="18"/>
      <c r="H47" s="18"/>
      <c r="I47" s="18"/>
      <c r="J47" s="18"/>
      <c r="K47" s="18"/>
      <c r="L47" s="18"/>
    </row>
    <row r="48" spans="2:12" s="21" customFormat="1" ht="14.25">
      <c r="B48" s="18"/>
      <c r="C48" s="34"/>
      <c r="D48" s="18"/>
      <c r="E48" s="18"/>
      <c r="F48" s="18"/>
      <c r="G48" s="18"/>
      <c r="H48" s="18"/>
      <c r="I48" s="18"/>
      <c r="J48" s="18"/>
      <c r="K48" s="18"/>
      <c r="L48" s="18"/>
    </row>
    <row r="49" spans="2:12" s="21" customFormat="1" ht="14.25">
      <c r="B49" s="18"/>
      <c r="C49" s="34"/>
      <c r="D49" s="18"/>
      <c r="E49" s="18"/>
      <c r="F49" s="18"/>
      <c r="G49" s="18"/>
      <c r="H49" s="18"/>
      <c r="I49" s="18"/>
      <c r="J49" s="18"/>
      <c r="K49" s="18"/>
      <c r="L49" s="18"/>
    </row>
    <row r="50" spans="2:12" s="21" customFormat="1" ht="14.25">
      <c r="B50" s="18"/>
      <c r="C50" s="34"/>
      <c r="D50" s="18"/>
      <c r="E50" s="18"/>
      <c r="F50" s="18"/>
      <c r="G50" s="18"/>
      <c r="H50" s="18"/>
      <c r="I50" s="18"/>
      <c r="J50" s="18"/>
      <c r="K50" s="18"/>
      <c r="L50" s="18"/>
    </row>
    <row r="51" spans="2:12" s="21" customFormat="1" ht="14.25"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</row>
    <row r="52" spans="2:12" s="21" customFormat="1" ht="14.25">
      <c r="B52" s="30"/>
      <c r="C52" s="35"/>
      <c r="D52" s="18"/>
      <c r="E52" s="18"/>
      <c r="F52" s="18"/>
      <c r="G52" s="18"/>
      <c r="H52" s="18"/>
      <c r="I52" s="18"/>
      <c r="J52" s="18"/>
      <c r="K52" s="18"/>
      <c r="L52" s="18"/>
    </row>
    <row r="53" spans="2:12" s="21" customFormat="1" ht="14.25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</row>
    <row r="54" spans="2:12" s="21" customFormat="1" ht="14.25">
      <c r="B54" s="30"/>
      <c r="C54" s="20"/>
      <c r="D54" s="18"/>
      <c r="E54" s="18"/>
      <c r="F54" s="18"/>
      <c r="G54" s="18"/>
      <c r="H54" s="18"/>
      <c r="I54" s="18"/>
      <c r="J54" s="18"/>
      <c r="K54" s="18"/>
      <c r="L54" s="18"/>
    </row>
    <row r="55" spans="2:10" s="21" customFormat="1" ht="14.25">
      <c r="B55" s="18"/>
      <c r="C55" s="18"/>
      <c r="D55" s="18"/>
      <c r="E55" s="18"/>
      <c r="F55" s="18"/>
      <c r="G55" s="18"/>
      <c r="H55" s="18"/>
      <c r="I55" s="18"/>
      <c r="J55" s="18"/>
    </row>
    <row r="56" spans="2:10" s="21" customFormat="1" ht="14.25">
      <c r="B56" s="36"/>
      <c r="C56" s="35"/>
      <c r="D56" s="18"/>
      <c r="E56" s="18"/>
      <c r="F56" s="18"/>
      <c r="G56" s="18"/>
      <c r="H56" s="18"/>
      <c r="I56" s="18"/>
      <c r="J56" s="18"/>
    </row>
    <row r="57" spans="2:10" ht="14.25">
      <c r="B57" s="15"/>
      <c r="C57" s="15"/>
      <c r="D57" s="15"/>
      <c r="E57" s="15"/>
      <c r="F57" s="15"/>
      <c r="G57" s="15"/>
      <c r="H57" s="15"/>
      <c r="I57" s="15"/>
      <c r="J57" s="15"/>
    </row>
    <row r="58" spans="2:10" ht="14.25">
      <c r="B58" s="15"/>
      <c r="C58" s="15"/>
      <c r="D58" s="15"/>
      <c r="E58" s="15"/>
      <c r="F58" s="15"/>
      <c r="G58" s="15"/>
      <c r="H58" s="15"/>
      <c r="I58" s="15"/>
      <c r="J58" s="15"/>
    </row>
  </sheetData>
  <sheetProtection/>
  <mergeCells count="3">
    <mergeCell ref="E1:H1"/>
    <mergeCell ref="A1:B1"/>
    <mergeCell ref="D2:H2"/>
  </mergeCells>
  <hyperlinks>
    <hyperlink ref="D3" location="'Pg.1 Overview'!A1" display="Go to Overview Page"/>
    <hyperlink ref="F5" location="'Appendix A. Source Codes'!A1" display="Source Code"/>
    <hyperlink ref="B11" location="'Pg. 3 Program Level Data'!A1" display="If &quot;No&quot; Please skip to Page 3. Program Level Data"/>
    <hyperlink ref="E3" location="'Pg.1 Overview'!A1" display="&lt;&lt;&lt;&lt;&lt;&lt; Back"/>
    <hyperlink ref="F3" location="'Pg. 3 Program Level Data'!A1" display="Next &gt;&gt;&gt;&gt;&gt;&gt;"/>
  </hyperlinks>
  <printOptions horizontalCentered="1"/>
  <pageMargins left="0.75" right="0.75" top="1" bottom="1" header="0.5" footer="0.5"/>
  <pageSetup fitToHeight="1" fitToWidth="1" horizontalDpi="600" verticalDpi="600" orientation="portrait" scale="43" r:id="rId3"/>
  <headerFooter alignWithMargins="0">
    <oddFooter>&amp;RPhaseII-1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T37"/>
  <sheetViews>
    <sheetView showGridLines="0" zoomScale="50" zoomScaleNormal="50" zoomScalePageLayoutView="0" workbookViewId="0" topLeftCell="A1">
      <selection activeCell="C7" sqref="C7"/>
    </sheetView>
  </sheetViews>
  <sheetFormatPr defaultColWidth="9.140625" defaultRowHeight="12.75"/>
  <cols>
    <col min="1" max="1" width="14.00390625" style="41" customWidth="1"/>
    <col min="2" max="2" width="42.57421875" style="41" customWidth="1"/>
    <col min="3" max="3" width="42.28125" style="41" customWidth="1"/>
    <col min="4" max="4" width="42.57421875" style="41" customWidth="1"/>
    <col min="5" max="5" width="11.28125" style="57" customWidth="1"/>
    <col min="6" max="6" width="23.421875" style="41" bestFit="1" customWidth="1"/>
    <col min="7" max="7" width="1.7109375" style="41" customWidth="1"/>
    <col min="8" max="8" width="33.8515625" style="41" customWidth="1"/>
    <col min="9" max="16384" width="9.140625" style="41" customWidth="1"/>
  </cols>
  <sheetData>
    <row r="1" spans="1:8" ht="117.75" customHeight="1">
      <c r="A1" s="340" t="s">
        <v>335</v>
      </c>
      <c r="B1" s="340"/>
      <c r="C1" s="66" t="s">
        <v>161</v>
      </c>
      <c r="D1" s="66" t="s">
        <v>162</v>
      </c>
      <c r="E1" s="67"/>
      <c r="F1" s="339" t="s">
        <v>163</v>
      </c>
      <c r="G1" s="339"/>
      <c r="H1" s="339"/>
    </row>
    <row r="2" spans="1:8" ht="23.25" thickBot="1">
      <c r="A2" s="213" t="s">
        <v>297</v>
      </c>
      <c r="B2" s="106"/>
      <c r="C2" s="106"/>
      <c r="D2" s="106"/>
      <c r="E2" s="214"/>
      <c r="F2" s="106"/>
      <c r="H2" s="45" t="s">
        <v>155</v>
      </c>
    </row>
    <row r="3" spans="1:8" s="233" customFormat="1" ht="23.25">
      <c r="A3" s="241"/>
      <c r="D3" s="341" t="s">
        <v>343</v>
      </c>
      <c r="E3" s="342"/>
      <c r="F3" s="342"/>
      <c r="G3" s="342"/>
      <c r="H3" s="343"/>
    </row>
    <row r="4" spans="1:8" s="233" customFormat="1" ht="24" thickBot="1">
      <c r="A4" s="241"/>
      <c r="D4" s="255" t="s">
        <v>155</v>
      </c>
      <c r="E4" s="256" t="s">
        <v>341</v>
      </c>
      <c r="F4" s="266"/>
      <c r="G4" s="257"/>
      <c r="H4" s="258" t="s">
        <v>342</v>
      </c>
    </row>
    <row r="5" spans="1:8" ht="60.75">
      <c r="A5" s="74" t="s">
        <v>160</v>
      </c>
      <c r="B5" s="75" t="s">
        <v>159</v>
      </c>
      <c r="C5" s="72"/>
      <c r="D5" s="75" t="s">
        <v>170</v>
      </c>
      <c r="E5" s="73"/>
      <c r="F5" s="92" t="s">
        <v>154</v>
      </c>
      <c r="G5" s="71"/>
      <c r="H5" s="76" t="s">
        <v>169</v>
      </c>
    </row>
    <row r="6" spans="1:8" ht="20.25">
      <c r="A6" s="52"/>
      <c r="B6" s="38"/>
      <c r="D6" s="38"/>
      <c r="E6" s="68"/>
      <c r="F6" s="52"/>
      <c r="G6" s="52"/>
      <c r="H6" s="40"/>
    </row>
    <row r="7" spans="1:7" ht="20.25">
      <c r="A7" s="52">
        <v>1</v>
      </c>
      <c r="B7" s="38" t="s">
        <v>265</v>
      </c>
      <c r="D7" s="177">
        <f>'Pg.1 Overview'!C34</f>
        <v>0</v>
      </c>
      <c r="F7" s="41" t="s">
        <v>0</v>
      </c>
      <c r="G7" s="56"/>
    </row>
    <row r="8" spans="1:2" ht="20.25">
      <c r="A8" s="40"/>
      <c r="B8" s="40"/>
    </row>
    <row r="9" spans="1:8" ht="20.25">
      <c r="A9" s="52">
        <v>2</v>
      </c>
      <c r="B9" s="38" t="s">
        <v>337</v>
      </c>
      <c r="D9" s="55"/>
      <c r="F9" s="55"/>
      <c r="H9" s="55"/>
    </row>
    <row r="10" spans="1:20" ht="20.25">
      <c r="A10" s="40"/>
      <c r="B10" s="40"/>
      <c r="K10" s="57"/>
      <c r="L10" s="57"/>
      <c r="M10" s="57"/>
      <c r="N10" s="57"/>
      <c r="O10" s="57"/>
      <c r="P10" s="57"/>
      <c r="Q10" s="57"/>
      <c r="R10" s="57"/>
      <c r="S10" s="57"/>
      <c r="T10" s="57"/>
    </row>
    <row r="11" spans="1:20" ht="20.25">
      <c r="A11" s="52">
        <v>3</v>
      </c>
      <c r="B11" s="38" t="s">
        <v>89</v>
      </c>
      <c r="D11" s="55"/>
      <c r="F11" s="55"/>
      <c r="H11" s="55"/>
      <c r="K11" s="47"/>
      <c r="L11" s="57"/>
      <c r="M11" s="57"/>
      <c r="N11" s="57"/>
      <c r="O11" s="57"/>
      <c r="P11" s="47"/>
      <c r="Q11" s="57"/>
      <c r="R11" s="57"/>
      <c r="S11" s="57"/>
      <c r="T11" s="57"/>
    </row>
    <row r="12" spans="1:20" ht="20.25">
      <c r="A12" s="40"/>
      <c r="B12" s="40"/>
      <c r="K12" s="56"/>
      <c r="L12" s="57"/>
      <c r="M12" s="57"/>
      <c r="N12" s="57"/>
      <c r="O12" s="57"/>
      <c r="P12" s="56"/>
      <c r="Q12" s="57"/>
      <c r="R12" s="57"/>
      <c r="S12" s="57"/>
      <c r="T12" s="57"/>
    </row>
    <row r="13" spans="1:20" ht="20.25">
      <c r="A13" s="51">
        <v>4</v>
      </c>
      <c r="B13" s="38" t="s">
        <v>97</v>
      </c>
      <c r="D13" s="55"/>
      <c r="F13" s="55"/>
      <c r="H13" s="55"/>
      <c r="K13" s="56"/>
      <c r="L13" s="57"/>
      <c r="M13" s="57"/>
      <c r="N13" s="57"/>
      <c r="O13" s="57"/>
      <c r="P13" s="56"/>
      <c r="Q13" s="57"/>
      <c r="R13" s="57"/>
      <c r="S13" s="57"/>
      <c r="T13" s="57"/>
    </row>
    <row r="14" spans="1:20" ht="20.25">
      <c r="A14" s="40"/>
      <c r="B14" s="40"/>
      <c r="K14" s="56"/>
      <c r="L14" s="57"/>
      <c r="M14" s="57"/>
      <c r="N14" s="57"/>
      <c r="O14" s="57"/>
      <c r="P14" s="56"/>
      <c r="Q14" s="57"/>
      <c r="R14" s="57"/>
      <c r="S14" s="57"/>
      <c r="T14" s="57"/>
    </row>
    <row r="15" spans="1:20" ht="20.25">
      <c r="A15" s="52">
        <v>5</v>
      </c>
      <c r="B15" s="38" t="s">
        <v>298</v>
      </c>
      <c r="D15" s="55"/>
      <c r="F15" s="55"/>
      <c r="H15" s="55"/>
      <c r="K15" s="56"/>
      <c r="L15" s="57"/>
      <c r="M15" s="57"/>
      <c r="N15" s="57"/>
      <c r="O15" s="57"/>
      <c r="P15" s="57"/>
      <c r="Q15" s="57"/>
      <c r="R15" s="57"/>
      <c r="S15" s="57"/>
      <c r="T15" s="57"/>
    </row>
    <row r="16" spans="1:20" ht="20.25">
      <c r="A16" s="40"/>
      <c r="K16" s="57"/>
      <c r="L16" s="57"/>
      <c r="M16" s="57"/>
      <c r="N16" s="57"/>
      <c r="O16" s="57"/>
      <c r="P16" s="57"/>
      <c r="Q16" s="57"/>
      <c r="R16" s="57"/>
      <c r="S16" s="57"/>
      <c r="T16" s="57"/>
    </row>
    <row r="17" spans="1:8" ht="20.25">
      <c r="A17" s="52">
        <v>6</v>
      </c>
      <c r="B17" s="38" t="s">
        <v>98</v>
      </c>
      <c r="D17" s="55"/>
      <c r="F17" s="55"/>
      <c r="H17" s="55"/>
    </row>
    <row r="18" spans="1:2" ht="20.25">
      <c r="A18" s="40"/>
      <c r="B18" s="40"/>
    </row>
    <row r="19" spans="1:8" ht="20.25">
      <c r="A19" s="52">
        <v>7</v>
      </c>
      <c r="B19" s="38" t="s">
        <v>299</v>
      </c>
      <c r="D19" s="58">
        <f>'Pg. 2 Parent Organization Data'!D20</f>
        <v>0</v>
      </c>
      <c r="E19" s="69"/>
      <c r="F19" s="55"/>
      <c r="H19" s="55"/>
    </row>
    <row r="20" spans="1:2" ht="20.25">
      <c r="A20" s="40"/>
      <c r="B20" s="40"/>
    </row>
    <row r="21" spans="1:8" ht="20.25">
      <c r="A21" s="52">
        <v>8</v>
      </c>
      <c r="B21" s="38" t="s">
        <v>338</v>
      </c>
      <c r="D21" s="58"/>
      <c r="E21" s="69"/>
      <c r="F21" s="55"/>
      <c r="H21" s="55"/>
    </row>
    <row r="22" spans="1:2" ht="20.25">
      <c r="A22" s="40"/>
      <c r="B22" s="40"/>
    </row>
    <row r="23" spans="1:8" ht="20.25">
      <c r="A23" s="52">
        <v>9</v>
      </c>
      <c r="B23" s="38" t="s">
        <v>1</v>
      </c>
      <c r="D23" s="55"/>
      <c r="F23" s="55"/>
      <c r="H23" s="55"/>
    </row>
    <row r="24" spans="1:2" ht="20.25">
      <c r="A24" s="40"/>
      <c r="B24" s="38" t="s">
        <v>346</v>
      </c>
    </row>
    <row r="25" spans="1:2" ht="20.25">
      <c r="A25" s="40"/>
      <c r="B25" s="38"/>
    </row>
    <row r="26" spans="1:2" ht="20.25">
      <c r="A26" s="52">
        <v>10</v>
      </c>
      <c r="B26" s="68" t="s">
        <v>2</v>
      </c>
    </row>
    <row r="27" spans="1:2" ht="21" thickBot="1">
      <c r="A27" s="52"/>
      <c r="B27" s="77" t="s">
        <v>88</v>
      </c>
    </row>
    <row r="28" spans="1:8" ht="21" thickTop="1">
      <c r="A28" s="40"/>
      <c r="B28" s="39" t="s">
        <v>3</v>
      </c>
      <c r="D28" s="55"/>
      <c r="F28" s="55"/>
      <c r="H28" s="55"/>
    </row>
    <row r="29" spans="1:8" ht="20.25">
      <c r="A29" s="40"/>
      <c r="B29" s="39" t="s">
        <v>4</v>
      </c>
      <c r="D29" s="55"/>
      <c r="F29" s="55"/>
      <c r="H29" s="55"/>
    </row>
    <row r="30" spans="1:8" ht="21" thickBot="1">
      <c r="A30" s="40"/>
      <c r="B30" s="78" t="s">
        <v>5</v>
      </c>
      <c r="D30" s="55"/>
      <c r="F30" s="55"/>
      <c r="H30" s="55"/>
    </row>
    <row r="31" ht="21" thickTop="1">
      <c r="A31" s="40"/>
    </row>
    <row r="32" spans="1:8" ht="60.75">
      <c r="A32" s="79">
        <v>11</v>
      </c>
      <c r="B32" s="70" t="s">
        <v>345</v>
      </c>
      <c r="D32" s="55"/>
      <c r="F32" s="55"/>
      <c r="H32" s="55"/>
    </row>
    <row r="33" spans="1:2" ht="20.25">
      <c r="A33" s="143"/>
      <c r="B33" s="40"/>
    </row>
    <row r="34" spans="1:8" ht="20.25">
      <c r="A34" s="79">
        <v>12</v>
      </c>
      <c r="B34" s="38" t="s">
        <v>377</v>
      </c>
      <c r="D34" s="124"/>
      <c r="F34" s="55"/>
      <c r="H34" s="55"/>
    </row>
    <row r="35" spans="1:8" ht="20.25">
      <c r="A35" s="79"/>
      <c r="B35" s="40"/>
      <c r="H35" s="142"/>
    </row>
    <row r="36" spans="1:8" ht="60.75">
      <c r="A36" s="79">
        <v>13</v>
      </c>
      <c r="B36" s="70" t="s">
        <v>99</v>
      </c>
      <c r="D36" s="55"/>
      <c r="F36" s="55"/>
      <c r="H36" s="55"/>
    </row>
    <row r="37" ht="20.25">
      <c r="A37" s="143"/>
    </row>
  </sheetData>
  <sheetProtection/>
  <mergeCells count="3">
    <mergeCell ref="F1:H1"/>
    <mergeCell ref="A1:B1"/>
    <mergeCell ref="D3:H3"/>
  </mergeCells>
  <hyperlinks>
    <hyperlink ref="H2" location="'Pg.1 Overview'!A1" display="Go to Overview Page"/>
    <hyperlink ref="F5" location="'Appendix A. Source Codes'!A1" display="Source Code"/>
    <hyperlink ref="D4" location="'Pg.1 Overview'!A1" display="Go to Overview Page"/>
    <hyperlink ref="E4" location="'Pg. 2 Parent Organization Data'!A1" display="&lt;&lt;&lt;&lt;&lt;&lt; Back"/>
    <hyperlink ref="H4" location="'Pg. 4 FTE Persnl Costs'!A1" display="Next &gt;&gt;&gt;&gt;&gt;&gt;"/>
  </hyperlinks>
  <printOptions horizontalCentered="1"/>
  <pageMargins left="0.75" right="0.75" top="1" bottom="1" header="0.5" footer="0.5"/>
  <pageSetup fitToHeight="1" fitToWidth="1" horizontalDpi="600" verticalDpi="600" orientation="portrait" scale="43" r:id="rId3"/>
  <headerFooter alignWithMargins="0">
    <oddFooter>&amp;RPhaseII-1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O56"/>
  <sheetViews>
    <sheetView showGridLines="0" zoomScale="75" zoomScaleNormal="75" zoomScalePageLayoutView="0" workbookViewId="0" topLeftCell="A1">
      <selection activeCell="B10" sqref="B10:B21"/>
    </sheetView>
  </sheetViews>
  <sheetFormatPr defaultColWidth="9.140625" defaultRowHeight="12.75"/>
  <cols>
    <col min="1" max="1" width="18.8515625" style="0" customWidth="1"/>
    <col min="2" max="2" width="25.00390625" style="0" customWidth="1"/>
    <col min="3" max="3" width="42.421875" style="0" customWidth="1"/>
    <col min="4" max="4" width="41.57421875" style="0" customWidth="1"/>
    <col min="5" max="5" width="12.28125" style="0" customWidth="1"/>
    <col min="6" max="6" width="17.00390625" style="0" customWidth="1"/>
    <col min="7" max="7" width="1.7109375" style="0" customWidth="1"/>
    <col min="8" max="8" width="52.140625" style="0" bestFit="1" customWidth="1"/>
  </cols>
  <sheetData>
    <row r="1" spans="1:8" s="41" customFormat="1" ht="117.75" customHeight="1">
      <c r="A1" s="340" t="s">
        <v>335</v>
      </c>
      <c r="B1" s="340"/>
      <c r="C1" s="66" t="s">
        <v>161</v>
      </c>
      <c r="D1" s="66" t="s">
        <v>162</v>
      </c>
      <c r="E1" s="67"/>
      <c r="F1" s="344" t="s">
        <v>173</v>
      </c>
      <c r="G1" s="344"/>
      <c r="H1" s="344"/>
    </row>
    <row r="2" spans="1:6" ht="20.25">
      <c r="A2" s="133" t="s">
        <v>293</v>
      </c>
      <c r="B2" s="184"/>
      <c r="C2" s="187"/>
      <c r="D2" s="187"/>
      <c r="E2" s="187"/>
      <c r="F2" s="133" t="s">
        <v>155</v>
      </c>
    </row>
    <row r="3" spans="1:10" ht="28.5" thickBot="1">
      <c r="A3" s="215" t="s">
        <v>300</v>
      </c>
      <c r="B3" s="185"/>
      <c r="C3" s="186"/>
      <c r="D3" s="186"/>
      <c r="E3" s="186"/>
      <c r="F3" s="188"/>
      <c r="G3" s="186"/>
      <c r="H3" s="186"/>
      <c r="I3" s="186"/>
      <c r="J3" s="186"/>
    </row>
    <row r="4" spans="1:10" ht="27.75">
      <c r="A4" s="243"/>
      <c r="B4" s="184"/>
      <c r="C4" s="187"/>
      <c r="D4" s="341" t="s">
        <v>343</v>
      </c>
      <c r="E4" s="342"/>
      <c r="F4" s="342"/>
      <c r="G4" s="342"/>
      <c r="H4" s="343"/>
      <c r="I4" s="187"/>
      <c r="J4" s="187"/>
    </row>
    <row r="5" spans="1:10" ht="28.5" thickBot="1">
      <c r="A5" s="243"/>
      <c r="B5" s="184"/>
      <c r="C5" s="187"/>
      <c r="D5" s="255" t="s">
        <v>155</v>
      </c>
      <c r="E5" s="256" t="s">
        <v>341</v>
      </c>
      <c r="F5" s="266"/>
      <c r="G5" s="257"/>
      <c r="H5" s="258" t="s">
        <v>342</v>
      </c>
      <c r="I5" s="244"/>
      <c r="J5" s="187"/>
    </row>
    <row r="6" spans="1:8" s="41" customFormat="1" ht="40.5">
      <c r="A6" s="76" t="s">
        <v>160</v>
      </c>
      <c r="B6" s="76" t="s">
        <v>159</v>
      </c>
      <c r="C6" s="72"/>
      <c r="D6" s="75" t="s">
        <v>170</v>
      </c>
      <c r="E6" s="73"/>
      <c r="F6" s="85" t="s">
        <v>154</v>
      </c>
      <c r="G6" s="71"/>
      <c r="H6" s="76" t="s">
        <v>169</v>
      </c>
    </row>
    <row r="7" ht="20.25">
      <c r="H7" s="82"/>
    </row>
    <row r="8" spans="2:10" ht="20.25">
      <c r="B8" s="41"/>
      <c r="C8" s="40"/>
      <c r="D8" s="41"/>
      <c r="E8" s="41"/>
      <c r="F8" s="41"/>
      <c r="G8" s="41"/>
      <c r="H8" s="82"/>
      <c r="I8" s="15"/>
      <c r="J8" s="15"/>
    </row>
    <row r="9" spans="1:10" ht="20.25">
      <c r="A9" s="51">
        <v>13</v>
      </c>
      <c r="B9" s="38" t="s">
        <v>6</v>
      </c>
      <c r="C9" s="38"/>
      <c r="D9" s="71" t="s">
        <v>172</v>
      </c>
      <c r="E9" s="38"/>
      <c r="F9" s="80"/>
      <c r="G9" s="52"/>
      <c r="H9" s="82"/>
      <c r="I9" s="15"/>
      <c r="J9" s="15"/>
    </row>
    <row r="10" spans="2:10" ht="20.25">
      <c r="B10" s="38" t="s">
        <v>8</v>
      </c>
      <c r="C10" s="38"/>
      <c r="D10" s="55">
        <v>0</v>
      </c>
      <c r="E10" s="38"/>
      <c r="F10" s="55"/>
      <c r="G10" s="52"/>
      <c r="H10" s="55"/>
      <c r="I10" s="15"/>
      <c r="J10" s="15"/>
    </row>
    <row r="11" spans="2:10" ht="20.25">
      <c r="B11" s="38" t="s">
        <v>9</v>
      </c>
      <c r="C11" s="41"/>
      <c r="D11" s="55">
        <v>0</v>
      </c>
      <c r="E11" s="41"/>
      <c r="F11" s="55"/>
      <c r="G11" s="41"/>
      <c r="H11" s="55"/>
      <c r="I11" s="15"/>
      <c r="J11" s="15"/>
    </row>
    <row r="12" spans="2:10" ht="20.25">
      <c r="B12" s="38" t="s">
        <v>10</v>
      </c>
      <c r="D12" s="55">
        <v>0</v>
      </c>
      <c r="E12" s="41"/>
      <c r="F12" s="55"/>
      <c r="G12" s="41"/>
      <c r="H12" s="55"/>
      <c r="I12" s="15"/>
      <c r="J12" s="15"/>
    </row>
    <row r="13" spans="2:10" ht="20.25">
      <c r="B13" s="38" t="s">
        <v>383</v>
      </c>
      <c r="D13" s="55">
        <v>0</v>
      </c>
      <c r="E13" s="41"/>
      <c r="F13" s="55"/>
      <c r="G13" s="41"/>
      <c r="H13" s="55"/>
      <c r="I13" s="15"/>
      <c r="J13" s="24"/>
    </row>
    <row r="14" spans="2:15" ht="20.25">
      <c r="B14" s="38" t="s">
        <v>373</v>
      </c>
      <c r="D14" s="55">
        <v>0</v>
      </c>
      <c r="E14" s="41"/>
      <c r="F14" s="55"/>
      <c r="G14" s="41"/>
      <c r="H14" s="55"/>
      <c r="I14" s="15"/>
      <c r="J14" s="22"/>
      <c r="O14" s="22"/>
    </row>
    <row r="15" spans="2:15" ht="20.25">
      <c r="B15" s="38" t="s">
        <v>374</v>
      </c>
      <c r="D15" s="55">
        <v>0</v>
      </c>
      <c r="E15" s="41"/>
      <c r="F15" s="55"/>
      <c r="G15" s="41"/>
      <c r="H15" s="55"/>
      <c r="I15" s="15"/>
      <c r="J15" s="19"/>
      <c r="O15" s="19"/>
    </row>
    <row r="16" spans="2:15" ht="20.25">
      <c r="B16" s="38" t="s">
        <v>11</v>
      </c>
      <c r="D16" s="55">
        <v>0</v>
      </c>
      <c r="E16" s="41"/>
      <c r="F16" s="55"/>
      <c r="G16" s="41"/>
      <c r="H16" s="55"/>
      <c r="I16" s="15"/>
      <c r="J16" s="19"/>
      <c r="O16" s="19"/>
    </row>
    <row r="17" spans="2:15" ht="20.25">
      <c r="B17" s="38" t="s">
        <v>100</v>
      </c>
      <c r="D17" s="55">
        <v>0</v>
      </c>
      <c r="E17" s="41"/>
      <c r="F17" s="55"/>
      <c r="G17" s="41"/>
      <c r="H17" s="55"/>
      <c r="I17" s="15"/>
      <c r="J17" s="19"/>
      <c r="O17" s="19"/>
    </row>
    <row r="18" spans="2:10" ht="20.25">
      <c r="B18" s="38" t="s">
        <v>101</v>
      </c>
      <c r="D18" s="55">
        <v>0</v>
      </c>
      <c r="E18" s="41"/>
      <c r="F18" s="55"/>
      <c r="G18" s="41"/>
      <c r="H18" s="55"/>
      <c r="I18" s="15"/>
      <c r="J18" s="19"/>
    </row>
    <row r="19" spans="2:10" ht="20.25">
      <c r="B19" s="38" t="s">
        <v>303</v>
      </c>
      <c r="D19" s="55">
        <v>0</v>
      </c>
      <c r="E19" s="41"/>
      <c r="F19" s="55"/>
      <c r="G19" s="41"/>
      <c r="H19" s="55"/>
      <c r="I19" s="15"/>
      <c r="J19" s="15"/>
    </row>
    <row r="20" spans="2:10" ht="20.25">
      <c r="B20" s="38" t="s">
        <v>378</v>
      </c>
      <c r="D20" s="55">
        <v>0</v>
      </c>
      <c r="E20" s="41"/>
      <c r="F20" s="55"/>
      <c r="G20" s="41"/>
      <c r="H20" s="55"/>
      <c r="I20" s="15"/>
      <c r="J20" s="15"/>
    </row>
    <row r="21" spans="2:10" ht="20.25">
      <c r="B21" s="38" t="s">
        <v>384</v>
      </c>
      <c r="D21" s="55">
        <v>0</v>
      </c>
      <c r="E21" s="41"/>
      <c r="F21" s="55"/>
      <c r="G21" s="41"/>
      <c r="H21" s="55"/>
      <c r="I21" s="15"/>
      <c r="J21" s="15"/>
    </row>
    <row r="22" spans="2:10" ht="20.25">
      <c r="B22" s="39"/>
      <c r="D22" s="57"/>
      <c r="E22" s="41"/>
      <c r="F22" s="57"/>
      <c r="G22" s="41"/>
      <c r="I22" s="15"/>
      <c r="J22" s="15"/>
    </row>
    <row r="23" spans="2:10" ht="20.25">
      <c r="B23" s="41"/>
      <c r="D23" s="52" t="s">
        <v>171</v>
      </c>
      <c r="E23" s="41"/>
      <c r="F23" s="41"/>
      <c r="G23" s="41"/>
      <c r="I23" s="15"/>
      <c r="J23" s="15"/>
    </row>
    <row r="24" spans="2:10" ht="20.25">
      <c r="B24" s="38" t="s">
        <v>8</v>
      </c>
      <c r="D24" s="81">
        <v>0</v>
      </c>
      <c r="E24" s="41"/>
      <c r="F24" s="55"/>
      <c r="G24" s="41"/>
      <c r="H24" s="55"/>
      <c r="I24" s="15"/>
      <c r="J24" s="15"/>
    </row>
    <row r="25" spans="2:10" ht="20.25">
      <c r="B25" s="38" t="s">
        <v>9</v>
      </c>
      <c r="D25" s="81">
        <v>0</v>
      </c>
      <c r="E25" s="41"/>
      <c r="F25" s="55"/>
      <c r="G25" s="41"/>
      <c r="H25" s="55"/>
      <c r="I25" s="15"/>
      <c r="J25" s="15"/>
    </row>
    <row r="26" spans="2:10" ht="22.5" customHeight="1">
      <c r="B26" s="38" t="s">
        <v>10</v>
      </c>
      <c r="D26" s="81">
        <v>0</v>
      </c>
      <c r="E26" s="41"/>
      <c r="F26" s="55"/>
      <c r="G26" s="41"/>
      <c r="H26" s="55"/>
      <c r="I26" s="15"/>
      <c r="J26" s="15"/>
    </row>
    <row r="27" spans="2:10" ht="20.25">
      <c r="B27" s="38" t="s">
        <v>383</v>
      </c>
      <c r="D27" s="81">
        <v>0</v>
      </c>
      <c r="E27" s="41"/>
      <c r="F27" s="55"/>
      <c r="G27" s="41"/>
      <c r="H27" s="55"/>
      <c r="I27" s="15"/>
      <c r="J27" s="15"/>
    </row>
    <row r="28" spans="2:10" ht="20.25">
      <c r="B28" s="38" t="s">
        <v>373</v>
      </c>
      <c r="D28" s="81">
        <v>0</v>
      </c>
      <c r="E28" s="41"/>
      <c r="F28" s="55"/>
      <c r="G28" s="41"/>
      <c r="H28" s="55"/>
      <c r="I28" s="15"/>
      <c r="J28" s="15"/>
    </row>
    <row r="29" spans="2:10" ht="20.25">
      <c r="B29" s="38" t="s">
        <v>374</v>
      </c>
      <c r="D29" s="81">
        <v>0</v>
      </c>
      <c r="E29" s="41"/>
      <c r="F29" s="55"/>
      <c r="G29" s="41"/>
      <c r="H29" s="55"/>
      <c r="I29" s="15"/>
      <c r="J29" s="15"/>
    </row>
    <row r="30" spans="2:10" ht="20.25">
      <c r="B30" s="38" t="s">
        <v>11</v>
      </c>
      <c r="D30" s="81">
        <v>0</v>
      </c>
      <c r="E30" s="41"/>
      <c r="F30" s="55"/>
      <c r="G30" s="41"/>
      <c r="H30" s="55"/>
      <c r="I30" s="15"/>
      <c r="J30" s="15"/>
    </row>
    <row r="31" spans="2:10" ht="20.25">
      <c r="B31" s="38" t="s">
        <v>100</v>
      </c>
      <c r="D31" s="81">
        <v>0</v>
      </c>
      <c r="E31" s="41"/>
      <c r="F31" s="55"/>
      <c r="G31" s="41"/>
      <c r="H31" s="55"/>
      <c r="I31" s="15"/>
      <c r="J31" s="15"/>
    </row>
    <row r="32" spans="2:10" ht="20.25">
      <c r="B32" s="38" t="s">
        <v>101</v>
      </c>
      <c r="D32" s="81">
        <v>0</v>
      </c>
      <c r="E32" s="41"/>
      <c r="F32" s="55"/>
      <c r="G32" s="41"/>
      <c r="H32" s="55"/>
      <c r="I32" s="15"/>
      <c r="J32" s="15"/>
    </row>
    <row r="33" spans="2:10" ht="20.25">
      <c r="B33" s="38" t="s">
        <v>303</v>
      </c>
      <c r="D33" s="81">
        <v>0</v>
      </c>
      <c r="E33" s="41"/>
      <c r="F33" s="55"/>
      <c r="G33" s="41"/>
      <c r="H33" s="55"/>
      <c r="I33" s="15"/>
      <c r="J33" s="15"/>
    </row>
    <row r="34" spans="2:10" ht="20.25">
      <c r="B34" s="38" t="s">
        <v>378</v>
      </c>
      <c r="D34" s="81">
        <v>0</v>
      </c>
      <c r="E34" s="41"/>
      <c r="F34" s="55"/>
      <c r="G34" s="41"/>
      <c r="H34" s="55"/>
      <c r="I34" s="15"/>
      <c r="J34" s="15"/>
    </row>
    <row r="35" spans="2:10" ht="20.25">
      <c r="B35" s="38" t="s">
        <v>384</v>
      </c>
      <c r="D35" s="81">
        <v>0</v>
      </c>
      <c r="E35" s="41"/>
      <c r="F35" s="55"/>
      <c r="G35" s="41"/>
      <c r="H35" s="55"/>
      <c r="I35" s="15"/>
      <c r="J35" s="15"/>
    </row>
    <row r="36" spans="2:10" ht="20.25">
      <c r="B36" s="39"/>
      <c r="D36" s="84"/>
      <c r="E36" s="41"/>
      <c r="F36" s="57"/>
      <c r="G36" s="41"/>
      <c r="H36" s="57"/>
      <c r="I36" s="15"/>
      <c r="J36" s="15"/>
    </row>
    <row r="37" spans="2:10" ht="20.25">
      <c r="B37" s="41"/>
      <c r="D37" s="79" t="s">
        <v>176</v>
      </c>
      <c r="E37" s="41"/>
      <c r="F37" s="41"/>
      <c r="G37" s="41"/>
      <c r="H37" s="57"/>
      <c r="I37" s="15"/>
      <c r="J37" s="15"/>
    </row>
    <row r="38" spans="2:10" ht="20.25">
      <c r="B38" s="38" t="s">
        <v>8</v>
      </c>
      <c r="D38" s="55">
        <v>0</v>
      </c>
      <c r="E38" s="41"/>
      <c r="F38" s="55"/>
      <c r="G38" s="41"/>
      <c r="H38" s="55"/>
      <c r="I38" s="15"/>
      <c r="J38" s="15"/>
    </row>
    <row r="39" spans="2:10" ht="20.25">
      <c r="B39" s="38" t="s">
        <v>9</v>
      </c>
      <c r="D39" s="55">
        <v>0</v>
      </c>
      <c r="E39" s="41"/>
      <c r="F39" s="55"/>
      <c r="G39" s="41"/>
      <c r="H39" s="55"/>
      <c r="I39" s="15"/>
      <c r="J39" s="15"/>
    </row>
    <row r="40" spans="2:10" ht="20.25" customHeight="1">
      <c r="B40" s="38" t="s">
        <v>10</v>
      </c>
      <c r="D40" s="55">
        <v>0</v>
      </c>
      <c r="E40" s="41"/>
      <c r="F40" s="55"/>
      <c r="G40" s="41"/>
      <c r="H40" s="55"/>
      <c r="I40" s="15"/>
      <c r="J40" s="15"/>
    </row>
    <row r="41" spans="2:10" ht="20.25">
      <c r="B41" s="38" t="s">
        <v>383</v>
      </c>
      <c r="D41" s="55">
        <v>0</v>
      </c>
      <c r="E41" s="41"/>
      <c r="F41" s="55"/>
      <c r="G41" s="41"/>
      <c r="H41" s="55"/>
      <c r="I41" s="15"/>
      <c r="J41" s="15"/>
    </row>
    <row r="42" spans="2:10" ht="20.25">
      <c r="B42" s="38" t="s">
        <v>373</v>
      </c>
      <c r="D42" s="55">
        <v>0</v>
      </c>
      <c r="E42" s="41"/>
      <c r="F42" s="55"/>
      <c r="G42" s="41"/>
      <c r="H42" s="55"/>
      <c r="I42" s="15"/>
      <c r="J42" s="15"/>
    </row>
    <row r="43" spans="2:10" ht="20.25">
      <c r="B43" s="38" t="s">
        <v>374</v>
      </c>
      <c r="D43" s="55">
        <v>0</v>
      </c>
      <c r="E43" s="41"/>
      <c r="F43" s="55"/>
      <c r="G43" s="41"/>
      <c r="H43" s="55"/>
      <c r="I43" s="15"/>
      <c r="J43" s="15"/>
    </row>
    <row r="44" spans="2:10" ht="20.25">
      <c r="B44" s="38" t="s">
        <v>11</v>
      </c>
      <c r="D44" s="55">
        <v>0</v>
      </c>
      <c r="E44" s="41"/>
      <c r="F44" s="55"/>
      <c r="G44" s="41"/>
      <c r="H44" s="55"/>
      <c r="I44" s="15"/>
      <c r="J44" s="15"/>
    </row>
    <row r="45" spans="2:10" ht="20.25">
      <c r="B45" s="38" t="s">
        <v>100</v>
      </c>
      <c r="D45" s="55">
        <v>0</v>
      </c>
      <c r="E45" s="41"/>
      <c r="F45" s="55"/>
      <c r="G45" s="41"/>
      <c r="H45" s="55"/>
      <c r="I45" s="15"/>
      <c r="J45" s="15"/>
    </row>
    <row r="46" spans="2:10" ht="20.25">
      <c r="B46" s="38" t="s">
        <v>101</v>
      </c>
      <c r="D46" s="55">
        <v>0</v>
      </c>
      <c r="E46" s="41"/>
      <c r="F46" s="55"/>
      <c r="G46" s="41"/>
      <c r="H46" s="55"/>
      <c r="I46" s="15"/>
      <c r="J46" s="15"/>
    </row>
    <row r="47" spans="2:10" ht="20.25">
      <c r="B47" s="38" t="s">
        <v>303</v>
      </c>
      <c r="D47" s="55">
        <v>0</v>
      </c>
      <c r="E47" s="41"/>
      <c r="F47" s="55"/>
      <c r="G47" s="41"/>
      <c r="H47" s="55"/>
      <c r="I47" s="15"/>
      <c r="J47" s="15"/>
    </row>
    <row r="48" spans="2:10" ht="20.25">
      <c r="B48" s="38" t="s">
        <v>378</v>
      </c>
      <c r="D48" s="55">
        <v>0</v>
      </c>
      <c r="E48" s="41"/>
      <c r="F48" s="55"/>
      <c r="G48" s="41"/>
      <c r="H48" s="55"/>
      <c r="I48" s="15"/>
      <c r="J48" s="15"/>
    </row>
    <row r="49" spans="2:10" ht="20.25">
      <c r="B49" s="38" t="s">
        <v>384</v>
      </c>
      <c r="D49" s="55">
        <v>0</v>
      </c>
      <c r="E49" s="41"/>
      <c r="F49" s="55"/>
      <c r="G49" s="41"/>
      <c r="H49" s="55"/>
      <c r="I49" s="15"/>
      <c r="J49" s="15"/>
    </row>
    <row r="50" spans="2:10" ht="20.25">
      <c r="B50" s="41"/>
      <c r="D50" s="41"/>
      <c r="E50" s="41"/>
      <c r="F50" s="57"/>
      <c r="G50" s="57"/>
      <c r="H50" s="57"/>
      <c r="I50" s="15"/>
      <c r="J50" s="15"/>
    </row>
    <row r="51" spans="2:10" ht="51" customHeight="1">
      <c r="B51" s="38" t="s">
        <v>63</v>
      </c>
      <c r="D51" s="83">
        <v>0</v>
      </c>
      <c r="E51" s="41"/>
      <c r="F51" s="55"/>
      <c r="G51" s="41"/>
      <c r="H51" s="55"/>
      <c r="I51" s="15"/>
      <c r="J51" s="15"/>
    </row>
    <row r="52" spans="2:10" ht="20.25">
      <c r="B52" s="41"/>
      <c r="E52" s="41"/>
      <c r="G52" s="41"/>
      <c r="I52" s="15"/>
      <c r="J52" s="15"/>
    </row>
    <row r="53" spans="2:10" ht="20.25">
      <c r="B53" s="41"/>
      <c r="E53" s="41"/>
      <c r="G53" s="41"/>
      <c r="H53" s="41"/>
      <c r="I53" s="15"/>
      <c r="J53" s="15"/>
    </row>
    <row r="54" spans="2:10" ht="20.25">
      <c r="B54" s="41"/>
      <c r="E54" s="41"/>
      <c r="G54" s="41"/>
      <c r="H54" s="57"/>
      <c r="I54" s="15"/>
      <c r="J54" s="15"/>
    </row>
    <row r="55" spans="2:8" ht="20.25">
      <c r="B55" s="41"/>
      <c r="C55" s="41"/>
      <c r="D55" s="41"/>
      <c r="E55" s="41"/>
      <c r="F55" s="41"/>
      <c r="G55" s="41"/>
      <c r="H55" s="41"/>
    </row>
    <row r="56" spans="2:8" ht="20.25">
      <c r="B56" s="41"/>
      <c r="C56" s="41"/>
      <c r="D56" s="41"/>
      <c r="E56" s="41"/>
      <c r="F56" s="41"/>
      <c r="G56" s="41"/>
      <c r="H56" s="41"/>
    </row>
  </sheetData>
  <sheetProtection/>
  <mergeCells count="3">
    <mergeCell ref="A1:B1"/>
    <mergeCell ref="F1:H1"/>
    <mergeCell ref="D4:H4"/>
  </mergeCells>
  <hyperlinks>
    <hyperlink ref="F6" location="'Appendix A. Source Codes'!A1" display="Source Code"/>
    <hyperlink ref="F2" location="'Pg.1 Overview'!A1" display="Go to Overview Page"/>
    <hyperlink ref="A2" location="'Pg. 9 Personnel Cost Analysis'!A1" display="Go To Personnel Summary Analysis Page"/>
    <hyperlink ref="D5" location="'Pg.1 Overview'!A1" display="Go to Overview Page"/>
    <hyperlink ref="E5" location="'Pg. 3 Program Level Data'!A1" display="&lt;&lt;&lt;&lt;&lt;&lt; Back"/>
    <hyperlink ref="H5" location="'Pg. 5 Allocated FTE Staff'!A1" display="Next &gt;&gt;&gt;&gt;&gt;&gt;"/>
  </hyperlinks>
  <printOptions horizontalCentered="1"/>
  <pageMargins left="0.75" right="0.75" top="1" bottom="1" header="0.5" footer="0.5"/>
  <pageSetup fitToHeight="1" fitToWidth="1" horizontalDpi="600" verticalDpi="600" orientation="portrait" scale="40" r:id="rId3"/>
  <headerFooter alignWithMargins="0">
    <oddFooter>&amp;RPhaseII-2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N53"/>
  <sheetViews>
    <sheetView showGridLines="0" zoomScale="75" zoomScaleNormal="75" zoomScalePageLayoutView="0" workbookViewId="0" topLeftCell="A1">
      <selection activeCell="C47" sqref="C47"/>
    </sheetView>
  </sheetViews>
  <sheetFormatPr defaultColWidth="9.140625" defaultRowHeight="12.75"/>
  <cols>
    <col min="1" max="1" width="14.421875" style="0" customWidth="1"/>
    <col min="2" max="2" width="34.28125" style="0" customWidth="1"/>
    <col min="3" max="3" width="41.140625" style="0" customWidth="1"/>
    <col min="4" max="4" width="42.421875" style="0" customWidth="1"/>
    <col min="5" max="5" width="5.8515625" style="21" customWidth="1"/>
    <col min="6" max="6" width="22.421875" style="0" customWidth="1"/>
    <col min="7" max="7" width="1.7109375" style="0" customWidth="1"/>
    <col min="8" max="8" width="34.421875" style="0" customWidth="1"/>
    <col min="11" max="14" width="9.140625" style="187" customWidth="1"/>
  </cols>
  <sheetData>
    <row r="1" spans="1:9" ht="134.25" customHeight="1">
      <c r="A1" s="340" t="s">
        <v>335</v>
      </c>
      <c r="B1" s="340"/>
      <c r="C1" s="66" t="s">
        <v>161</v>
      </c>
      <c r="D1" s="66" t="s">
        <v>162</v>
      </c>
      <c r="E1" s="67"/>
      <c r="F1" s="344" t="s">
        <v>288</v>
      </c>
      <c r="G1" s="344"/>
      <c r="H1" s="344"/>
      <c r="I1" s="15"/>
    </row>
    <row r="2" spans="1:9" ht="18">
      <c r="A2" s="133" t="s">
        <v>293</v>
      </c>
      <c r="B2" s="25"/>
      <c r="C2" s="15"/>
      <c r="D2" s="15"/>
      <c r="E2" s="18"/>
      <c r="F2" s="45" t="s">
        <v>155</v>
      </c>
      <c r="G2" s="15"/>
      <c r="H2" s="15"/>
      <c r="I2" s="15"/>
    </row>
    <row r="3" spans="1:10" ht="42.75" customHeight="1" thickBot="1">
      <c r="A3" s="216" t="s">
        <v>302</v>
      </c>
      <c r="B3" s="185"/>
      <c r="C3" s="186"/>
      <c r="D3" s="186"/>
      <c r="E3" s="186"/>
      <c r="F3" s="188"/>
      <c r="G3" s="186"/>
      <c r="H3" s="186"/>
      <c r="I3" s="186"/>
      <c r="J3" s="186"/>
    </row>
    <row r="4" spans="1:8" s="187" customFormat="1" ht="27" customHeight="1">
      <c r="A4" s="216" t="s">
        <v>301</v>
      </c>
      <c r="B4" s="185"/>
      <c r="D4" s="341" t="s">
        <v>343</v>
      </c>
      <c r="E4" s="342"/>
      <c r="F4" s="342"/>
      <c r="G4" s="342"/>
      <c r="H4" s="343"/>
    </row>
    <row r="5" spans="1:10" s="187" customFormat="1" ht="20.25" customHeight="1" thickBot="1">
      <c r="A5" s="245"/>
      <c r="B5" s="184"/>
      <c r="D5" s="255" t="s">
        <v>155</v>
      </c>
      <c r="E5" s="256" t="s">
        <v>341</v>
      </c>
      <c r="F5" s="266"/>
      <c r="G5" s="257"/>
      <c r="H5" s="258" t="s">
        <v>342</v>
      </c>
      <c r="I5" s="244"/>
      <c r="J5" s="244"/>
    </row>
    <row r="6" spans="1:10" s="187" customFormat="1" ht="20.25" customHeight="1">
      <c r="A6" s="245"/>
      <c r="B6" s="184"/>
      <c r="D6" s="244"/>
      <c r="E6" s="244"/>
      <c r="F6" s="217"/>
      <c r="G6" s="244"/>
      <c r="H6" s="244"/>
      <c r="I6" s="244"/>
      <c r="J6" s="244"/>
    </row>
    <row r="7" spans="1:14" s="41" customFormat="1" ht="53.25" customHeight="1">
      <c r="A7" s="74" t="s">
        <v>160</v>
      </c>
      <c r="B7" s="76" t="s">
        <v>159</v>
      </c>
      <c r="D7" s="75" t="s">
        <v>170</v>
      </c>
      <c r="E7" s="88"/>
      <c r="F7" s="73"/>
      <c r="G7" s="85" t="s">
        <v>154</v>
      </c>
      <c r="H7" s="76" t="s">
        <v>169</v>
      </c>
      <c r="K7" s="233"/>
      <c r="L7" s="233"/>
      <c r="M7" s="233"/>
      <c r="N7" s="233"/>
    </row>
    <row r="8" spans="1:9" ht="15">
      <c r="A8" s="16"/>
      <c r="B8" s="12"/>
      <c r="C8" s="12"/>
      <c r="D8" s="12"/>
      <c r="E8" s="34"/>
      <c r="F8" s="29"/>
      <c r="G8" s="16"/>
      <c r="H8" s="25"/>
      <c r="I8" s="15"/>
    </row>
    <row r="9" spans="1:9" ht="14.25">
      <c r="A9" s="15"/>
      <c r="B9" s="15"/>
      <c r="C9" s="15"/>
      <c r="D9" s="15"/>
      <c r="E9" s="18"/>
      <c r="F9" s="15"/>
      <c r="G9" s="15"/>
      <c r="H9" s="15"/>
      <c r="I9" s="15"/>
    </row>
    <row r="10" spans="1:14" s="41" customFormat="1" ht="20.25">
      <c r="A10" s="52">
        <v>14</v>
      </c>
      <c r="B10" s="38" t="s">
        <v>267</v>
      </c>
      <c r="D10" s="52" t="s">
        <v>268</v>
      </c>
      <c r="E10" s="89"/>
      <c r="K10" s="233"/>
      <c r="L10" s="233"/>
      <c r="M10" s="233"/>
      <c r="N10" s="233"/>
    </row>
    <row r="11" spans="2:14" s="41" customFormat="1" ht="20.25">
      <c r="B11" s="38" t="s">
        <v>8</v>
      </c>
      <c r="D11" s="55">
        <v>0</v>
      </c>
      <c r="E11" s="57"/>
      <c r="F11" s="55"/>
      <c r="H11" s="55"/>
      <c r="K11" s="233"/>
      <c r="L11" s="233"/>
      <c r="M11" s="233"/>
      <c r="N11" s="233"/>
    </row>
    <row r="12" spans="2:14" s="41" customFormat="1" ht="20.25">
      <c r="B12" s="38" t="s">
        <v>9</v>
      </c>
      <c r="D12" s="55">
        <v>0</v>
      </c>
      <c r="E12" s="57"/>
      <c r="F12" s="55"/>
      <c r="H12" s="55"/>
      <c r="I12" s="86"/>
      <c r="K12" s="233"/>
      <c r="L12" s="233"/>
      <c r="M12" s="233"/>
      <c r="N12" s="233"/>
    </row>
    <row r="13" spans="2:14" s="41" customFormat="1" ht="20.25">
      <c r="B13" s="38" t="s">
        <v>10</v>
      </c>
      <c r="D13" s="55">
        <v>0</v>
      </c>
      <c r="E13" s="57"/>
      <c r="F13" s="55"/>
      <c r="H13" s="55"/>
      <c r="I13" s="40"/>
      <c r="K13" s="233"/>
      <c r="L13" s="233"/>
      <c r="M13" s="233"/>
      <c r="N13" s="234"/>
    </row>
    <row r="14" spans="2:14" s="41" customFormat="1" ht="20.25">
      <c r="B14" s="38" t="s">
        <v>383</v>
      </c>
      <c r="D14" s="55">
        <v>0</v>
      </c>
      <c r="E14" s="57"/>
      <c r="F14" s="55"/>
      <c r="H14" s="55"/>
      <c r="I14" s="39"/>
      <c r="K14" s="233"/>
      <c r="L14" s="233"/>
      <c r="M14" s="233"/>
      <c r="N14" s="235"/>
    </row>
    <row r="15" spans="2:14" s="41" customFormat="1" ht="20.25">
      <c r="B15" s="38" t="s">
        <v>373</v>
      </c>
      <c r="D15" s="55">
        <v>0</v>
      </c>
      <c r="E15" s="57"/>
      <c r="F15" s="55"/>
      <c r="H15" s="55"/>
      <c r="I15" s="39"/>
      <c r="K15" s="233"/>
      <c r="L15" s="233"/>
      <c r="M15" s="233"/>
      <c r="N15" s="235"/>
    </row>
    <row r="16" spans="2:14" s="41" customFormat="1" ht="20.25">
      <c r="B16" s="38" t="s">
        <v>374</v>
      </c>
      <c r="D16" s="55">
        <v>0</v>
      </c>
      <c r="E16" s="57"/>
      <c r="F16" s="55"/>
      <c r="H16" s="55"/>
      <c r="I16" s="39"/>
      <c r="J16" s="4"/>
      <c r="K16" s="233"/>
      <c r="L16" s="233"/>
      <c r="M16" s="233"/>
      <c r="N16" s="235"/>
    </row>
    <row r="17" spans="2:14" s="41" customFormat="1" ht="20.25">
      <c r="B17" s="38" t="s">
        <v>11</v>
      </c>
      <c r="D17" s="55">
        <v>0</v>
      </c>
      <c r="E17" s="57"/>
      <c r="F17" s="55"/>
      <c r="H17" s="55"/>
      <c r="I17" s="39"/>
      <c r="K17" s="233"/>
      <c r="L17" s="233"/>
      <c r="M17" s="233"/>
      <c r="N17" s="233"/>
    </row>
    <row r="18" spans="2:14" s="41" customFormat="1" ht="20.25">
      <c r="B18" s="38" t="s">
        <v>100</v>
      </c>
      <c r="D18" s="55">
        <v>0</v>
      </c>
      <c r="E18" s="57"/>
      <c r="F18" s="55"/>
      <c r="H18" s="55"/>
      <c r="K18" s="233"/>
      <c r="L18" s="233"/>
      <c r="M18" s="233"/>
      <c r="N18" s="233"/>
    </row>
    <row r="19" spans="2:14" s="41" customFormat="1" ht="20.25">
      <c r="B19" s="38" t="s">
        <v>101</v>
      </c>
      <c r="D19" s="55">
        <v>0</v>
      </c>
      <c r="E19" s="57"/>
      <c r="F19" s="55"/>
      <c r="H19" s="55"/>
      <c r="K19" s="233"/>
      <c r="L19" s="233"/>
      <c r="M19" s="233"/>
      <c r="N19" s="233"/>
    </row>
    <row r="20" spans="2:14" s="41" customFormat="1" ht="20.25">
      <c r="B20" s="38" t="s">
        <v>303</v>
      </c>
      <c r="D20" s="55">
        <v>0</v>
      </c>
      <c r="E20" s="57"/>
      <c r="F20" s="55"/>
      <c r="H20" s="55"/>
      <c r="K20" s="233"/>
      <c r="L20" s="233"/>
      <c r="M20" s="233"/>
      <c r="N20" s="233"/>
    </row>
    <row r="21" spans="2:14" s="41" customFormat="1" ht="20.25">
      <c r="B21" s="38" t="s">
        <v>378</v>
      </c>
      <c r="D21" s="55">
        <v>0</v>
      </c>
      <c r="E21" s="57"/>
      <c r="F21" s="55"/>
      <c r="H21" s="55"/>
      <c r="K21" s="233"/>
      <c r="L21" s="233"/>
      <c r="M21" s="233"/>
      <c r="N21" s="233"/>
    </row>
    <row r="22" spans="2:14" s="41" customFormat="1" ht="20.25">
      <c r="B22" s="38" t="s">
        <v>384</v>
      </c>
      <c r="D22" s="55">
        <v>0</v>
      </c>
      <c r="E22" s="57"/>
      <c r="F22" s="55"/>
      <c r="H22" s="55"/>
      <c r="K22" s="233"/>
      <c r="L22" s="233"/>
      <c r="M22" s="233"/>
      <c r="N22" s="233"/>
    </row>
    <row r="23" spans="2:14" s="41" customFormat="1" ht="20.25">
      <c r="B23" s="38"/>
      <c r="D23" s="57"/>
      <c r="E23" s="57"/>
      <c r="F23" s="57"/>
      <c r="H23" s="57"/>
      <c r="K23" s="233"/>
      <c r="L23" s="233"/>
      <c r="M23" s="233"/>
      <c r="N23" s="233"/>
    </row>
    <row r="24" spans="2:14" s="41" customFormat="1" ht="20.25" customHeight="1">
      <c r="B24" s="40"/>
      <c r="D24" s="52" t="s">
        <v>175</v>
      </c>
      <c r="E24" s="89"/>
      <c r="K24" s="233"/>
      <c r="L24" s="233"/>
      <c r="M24" s="233"/>
      <c r="N24" s="233"/>
    </row>
    <row r="25" spans="2:14" s="41" customFormat="1" ht="20.25">
      <c r="B25" s="38" t="s">
        <v>8</v>
      </c>
      <c r="D25" s="81">
        <v>0</v>
      </c>
      <c r="E25" s="84"/>
      <c r="F25" s="55"/>
      <c r="H25" s="55"/>
      <c r="K25" s="233"/>
      <c r="L25" s="233"/>
      <c r="M25" s="233"/>
      <c r="N25" s="233"/>
    </row>
    <row r="26" spans="2:14" s="41" customFormat="1" ht="20.25">
      <c r="B26" s="38" t="s">
        <v>9</v>
      </c>
      <c r="D26" s="81">
        <v>0</v>
      </c>
      <c r="E26" s="84"/>
      <c r="F26" s="55"/>
      <c r="H26" s="55"/>
      <c r="K26" s="233"/>
      <c r="L26" s="233"/>
      <c r="M26" s="233"/>
      <c r="N26" s="233"/>
    </row>
    <row r="27" spans="2:14" s="41" customFormat="1" ht="20.25">
      <c r="B27" s="38" t="s">
        <v>10</v>
      </c>
      <c r="D27" s="81">
        <v>0</v>
      </c>
      <c r="E27" s="84"/>
      <c r="F27" s="55"/>
      <c r="H27" s="55"/>
      <c r="K27" s="233"/>
      <c r="L27" s="233"/>
      <c r="M27" s="233"/>
      <c r="N27" s="233"/>
    </row>
    <row r="28" spans="2:14" s="41" customFormat="1" ht="20.25">
      <c r="B28" s="38" t="s">
        <v>383</v>
      </c>
      <c r="D28" s="81">
        <v>0</v>
      </c>
      <c r="E28" s="84"/>
      <c r="F28" s="55"/>
      <c r="H28" s="55"/>
      <c r="K28" s="233"/>
      <c r="L28" s="233"/>
      <c r="M28" s="233"/>
      <c r="N28" s="233"/>
    </row>
    <row r="29" spans="2:14" s="41" customFormat="1" ht="20.25">
      <c r="B29" s="38" t="s">
        <v>373</v>
      </c>
      <c r="D29" s="81">
        <v>0</v>
      </c>
      <c r="E29" s="84"/>
      <c r="F29" s="55"/>
      <c r="H29" s="55"/>
      <c r="K29" s="233"/>
      <c r="L29" s="233"/>
      <c r="M29" s="233"/>
      <c r="N29" s="233"/>
    </row>
    <row r="30" spans="2:14" s="41" customFormat="1" ht="20.25">
      <c r="B30" s="38" t="s">
        <v>374</v>
      </c>
      <c r="D30" s="81">
        <v>0</v>
      </c>
      <c r="E30" s="84"/>
      <c r="F30" s="55"/>
      <c r="H30" s="55"/>
      <c r="K30" s="233"/>
      <c r="L30" s="233"/>
      <c r="M30" s="233"/>
      <c r="N30" s="233"/>
    </row>
    <row r="31" spans="2:14" s="41" customFormat="1" ht="20.25">
      <c r="B31" s="38" t="s">
        <v>11</v>
      </c>
      <c r="D31" s="81">
        <v>0</v>
      </c>
      <c r="E31" s="84"/>
      <c r="F31" s="55"/>
      <c r="H31" s="55"/>
      <c r="K31" s="233"/>
      <c r="L31" s="233"/>
      <c r="M31" s="233"/>
      <c r="N31" s="233"/>
    </row>
    <row r="32" spans="2:14" s="41" customFormat="1" ht="20.25">
      <c r="B32" s="38" t="s">
        <v>100</v>
      </c>
      <c r="D32" s="81">
        <v>0</v>
      </c>
      <c r="E32" s="84"/>
      <c r="F32" s="55"/>
      <c r="H32" s="55"/>
      <c r="K32" s="233"/>
      <c r="L32" s="233"/>
      <c r="M32" s="233"/>
      <c r="N32" s="233"/>
    </row>
    <row r="33" spans="2:14" s="41" customFormat="1" ht="20.25">
      <c r="B33" s="38" t="s">
        <v>101</v>
      </c>
      <c r="D33" s="81">
        <v>0</v>
      </c>
      <c r="E33" s="84"/>
      <c r="F33" s="55"/>
      <c r="H33" s="55"/>
      <c r="K33" s="233"/>
      <c r="L33" s="233"/>
      <c r="M33" s="233"/>
      <c r="N33" s="233"/>
    </row>
    <row r="34" spans="2:14" s="41" customFormat="1" ht="20.25">
      <c r="B34" s="38" t="s">
        <v>303</v>
      </c>
      <c r="D34" s="81">
        <v>0</v>
      </c>
      <c r="E34" s="84"/>
      <c r="F34" s="55"/>
      <c r="H34" s="55"/>
      <c r="K34" s="233"/>
      <c r="L34" s="233"/>
      <c r="M34" s="233"/>
      <c r="N34" s="233"/>
    </row>
    <row r="35" spans="2:14" s="41" customFormat="1" ht="20.25">
      <c r="B35" s="38" t="s">
        <v>378</v>
      </c>
      <c r="D35" s="81">
        <v>0</v>
      </c>
      <c r="E35" s="84"/>
      <c r="F35" s="55"/>
      <c r="H35" s="55"/>
      <c r="K35" s="233"/>
      <c r="L35" s="233"/>
      <c r="M35" s="233"/>
      <c r="N35" s="233"/>
    </row>
    <row r="36" spans="2:14" s="41" customFormat="1" ht="20.25">
      <c r="B36" s="38" t="s">
        <v>384</v>
      </c>
      <c r="D36" s="81">
        <v>0</v>
      </c>
      <c r="E36" s="84"/>
      <c r="F36" s="55"/>
      <c r="H36" s="55"/>
      <c r="K36" s="233"/>
      <c r="L36" s="233"/>
      <c r="M36" s="233"/>
      <c r="N36" s="233"/>
    </row>
    <row r="37" spans="2:14" s="41" customFormat="1" ht="20.25">
      <c r="B37" s="38"/>
      <c r="D37" s="84"/>
      <c r="E37" s="84"/>
      <c r="F37" s="57"/>
      <c r="H37" s="57"/>
      <c r="K37" s="233"/>
      <c r="L37" s="233"/>
      <c r="M37" s="233"/>
      <c r="N37" s="233"/>
    </row>
    <row r="38" spans="2:14" s="41" customFormat="1" ht="31.5" customHeight="1">
      <c r="B38" s="40"/>
      <c r="D38" s="79" t="s">
        <v>176</v>
      </c>
      <c r="E38" s="56"/>
      <c r="K38" s="233"/>
      <c r="L38" s="233"/>
      <c r="M38" s="233"/>
      <c r="N38" s="233"/>
    </row>
    <row r="39" spans="2:14" s="41" customFormat="1" ht="20.25">
      <c r="B39" s="38" t="s">
        <v>8</v>
      </c>
      <c r="D39" s="55">
        <v>0</v>
      </c>
      <c r="E39" s="57"/>
      <c r="F39" s="55"/>
      <c r="H39" s="55"/>
      <c r="K39" s="233"/>
      <c r="L39" s="233"/>
      <c r="M39" s="233"/>
      <c r="N39" s="233"/>
    </row>
    <row r="40" spans="2:14" s="41" customFormat="1" ht="20.25">
      <c r="B40" s="38" t="s">
        <v>9</v>
      </c>
      <c r="D40" s="55">
        <v>0</v>
      </c>
      <c r="E40" s="57"/>
      <c r="F40" s="55"/>
      <c r="H40" s="55"/>
      <c r="K40" s="233"/>
      <c r="L40" s="233"/>
      <c r="M40" s="233"/>
      <c r="N40" s="233"/>
    </row>
    <row r="41" spans="2:14" s="41" customFormat="1" ht="20.25">
      <c r="B41" s="38" t="s">
        <v>10</v>
      </c>
      <c r="D41" s="55">
        <v>0</v>
      </c>
      <c r="E41" s="57"/>
      <c r="F41" s="55"/>
      <c r="H41" s="55"/>
      <c r="K41" s="233"/>
      <c r="L41" s="233"/>
      <c r="M41" s="233"/>
      <c r="N41" s="233"/>
    </row>
    <row r="42" spans="2:14" s="41" customFormat="1" ht="20.25">
      <c r="B42" s="38" t="s">
        <v>383</v>
      </c>
      <c r="D42" s="55">
        <v>0</v>
      </c>
      <c r="E42" s="57"/>
      <c r="F42" s="55"/>
      <c r="H42" s="55"/>
      <c r="K42" s="233"/>
      <c r="L42" s="233"/>
      <c r="M42" s="233"/>
      <c r="N42" s="233"/>
    </row>
    <row r="43" spans="2:14" s="41" customFormat="1" ht="20.25">
      <c r="B43" s="38" t="s">
        <v>373</v>
      </c>
      <c r="D43" s="55">
        <v>0</v>
      </c>
      <c r="E43" s="57"/>
      <c r="F43" s="55"/>
      <c r="H43" s="55"/>
      <c r="K43" s="233"/>
      <c r="L43" s="233"/>
      <c r="M43" s="233"/>
      <c r="N43" s="233"/>
    </row>
    <row r="44" spans="2:14" s="41" customFormat="1" ht="20.25">
      <c r="B44" s="38" t="s">
        <v>374</v>
      </c>
      <c r="D44" s="55">
        <v>0</v>
      </c>
      <c r="E44" s="57"/>
      <c r="F44" s="55"/>
      <c r="H44" s="55"/>
      <c r="K44" s="233"/>
      <c r="L44" s="233"/>
      <c r="M44" s="233"/>
      <c r="N44" s="233"/>
    </row>
    <row r="45" spans="2:14" s="41" customFormat="1" ht="20.25">
      <c r="B45" s="38" t="s">
        <v>11</v>
      </c>
      <c r="D45" s="55">
        <v>0</v>
      </c>
      <c r="E45" s="57"/>
      <c r="F45" s="55"/>
      <c r="H45" s="55"/>
      <c r="K45" s="233"/>
      <c r="L45" s="233"/>
      <c r="M45" s="233"/>
      <c r="N45" s="233"/>
    </row>
    <row r="46" spans="2:14" s="41" customFormat="1" ht="20.25">
      <c r="B46" s="38" t="s">
        <v>100</v>
      </c>
      <c r="D46" s="55">
        <v>0</v>
      </c>
      <c r="E46" s="57"/>
      <c r="F46" s="55"/>
      <c r="H46" s="55"/>
      <c r="K46" s="233"/>
      <c r="L46" s="233"/>
      <c r="M46" s="233"/>
      <c r="N46" s="233"/>
    </row>
    <row r="47" spans="2:14" s="41" customFormat="1" ht="20.25">
      <c r="B47" s="38" t="s">
        <v>101</v>
      </c>
      <c r="D47" s="55">
        <v>0</v>
      </c>
      <c r="E47" s="57"/>
      <c r="F47" s="55"/>
      <c r="H47" s="55"/>
      <c r="K47" s="233"/>
      <c r="L47" s="233"/>
      <c r="M47" s="233"/>
      <c r="N47" s="233"/>
    </row>
    <row r="48" spans="2:14" s="41" customFormat="1" ht="20.25">
      <c r="B48" s="38" t="s">
        <v>303</v>
      </c>
      <c r="D48" s="55">
        <v>0</v>
      </c>
      <c r="E48" s="57"/>
      <c r="F48" s="55"/>
      <c r="H48" s="55"/>
      <c r="K48" s="233"/>
      <c r="L48" s="233"/>
      <c r="M48" s="233"/>
      <c r="N48" s="233"/>
    </row>
    <row r="49" spans="2:14" s="41" customFormat="1" ht="20.25">
      <c r="B49" s="38" t="s">
        <v>378</v>
      </c>
      <c r="D49" s="55">
        <v>0</v>
      </c>
      <c r="E49" s="57"/>
      <c r="F49" s="55"/>
      <c r="H49" s="55"/>
      <c r="K49" s="233"/>
      <c r="L49" s="233"/>
      <c r="M49" s="233"/>
      <c r="N49" s="233"/>
    </row>
    <row r="50" spans="2:14" s="41" customFormat="1" ht="20.25">
      <c r="B50" s="38" t="s">
        <v>384</v>
      </c>
      <c r="D50" s="55">
        <v>0</v>
      </c>
      <c r="E50" s="57"/>
      <c r="F50" s="55"/>
      <c r="H50" s="55"/>
      <c r="K50" s="233"/>
      <c r="L50" s="233"/>
      <c r="M50" s="233"/>
      <c r="N50" s="233"/>
    </row>
    <row r="51" spans="2:14" s="41" customFormat="1" ht="20.25">
      <c r="B51" s="38"/>
      <c r="D51" s="57"/>
      <c r="E51" s="57"/>
      <c r="F51" s="57"/>
      <c r="G51" s="57"/>
      <c r="H51" s="57"/>
      <c r="K51" s="233"/>
      <c r="L51" s="233"/>
      <c r="M51" s="233"/>
      <c r="N51" s="233"/>
    </row>
    <row r="52" spans="2:14" s="41" customFormat="1" ht="40.5">
      <c r="B52" s="70" t="s">
        <v>375</v>
      </c>
      <c r="D52" s="87">
        <v>0</v>
      </c>
      <c r="E52" s="90"/>
      <c r="F52" s="55"/>
      <c r="H52" s="55"/>
      <c r="K52" s="233"/>
      <c r="L52" s="233"/>
      <c r="M52" s="233"/>
      <c r="N52" s="233"/>
    </row>
    <row r="53" spans="5:14" s="41" customFormat="1" ht="20.25">
      <c r="E53" s="57"/>
      <c r="K53" s="233"/>
      <c r="L53" s="233"/>
      <c r="M53" s="233"/>
      <c r="N53" s="233"/>
    </row>
  </sheetData>
  <sheetProtection/>
  <mergeCells count="3">
    <mergeCell ref="A1:B1"/>
    <mergeCell ref="F1:H1"/>
    <mergeCell ref="D4:H4"/>
  </mergeCells>
  <hyperlinks>
    <hyperlink ref="G7" location="'Appendix A. Source Codes'!A1" display="Source Code"/>
    <hyperlink ref="F2" location="'Pg.1 Overview'!A1" display="Go to Overview Page"/>
    <hyperlink ref="A2" location="'Pg. 9 Personnel Cost Analysis'!A1" display="Go To Personnel Summary Analysis Page"/>
    <hyperlink ref="D5" location="'Pg.1 Overview'!A1" display="Go to Overview Page"/>
    <hyperlink ref="E5" location="'Pg. 4 FTE Persnl Costs'!A1" display="&lt;&lt;&lt;&lt;&lt;&lt; Back"/>
    <hyperlink ref="H5" location="'Pg. 6 PTE &amp; Cont Persnl Costs'!A1" display="Next &gt;&gt;&gt;&gt;&gt;&gt;"/>
  </hyperlinks>
  <printOptions horizontalCentered="1"/>
  <pageMargins left="0.75" right="0.75" top="1" bottom="1" header="0.5" footer="0.5"/>
  <pageSetup fitToHeight="1" fitToWidth="1" horizontalDpi="600" verticalDpi="600" orientation="portrait" scale="42" r:id="rId3"/>
  <headerFooter alignWithMargins="0">
    <oddFooter>&amp;RPhaseII-3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N54"/>
  <sheetViews>
    <sheetView showGridLines="0" zoomScale="75" zoomScaleNormal="75" zoomScalePageLayoutView="0" workbookViewId="0" topLeftCell="A1">
      <selection activeCell="D53" sqref="D53"/>
    </sheetView>
  </sheetViews>
  <sheetFormatPr defaultColWidth="9.140625" defaultRowHeight="12.75"/>
  <cols>
    <col min="1" max="1" width="14.421875" style="0" customWidth="1"/>
    <col min="2" max="2" width="34.28125" style="0" customWidth="1"/>
    <col min="3" max="3" width="41.140625" style="0" customWidth="1"/>
    <col min="4" max="4" width="42.421875" style="0" customWidth="1"/>
    <col min="5" max="5" width="5.8515625" style="21" customWidth="1"/>
    <col min="6" max="6" width="22.421875" style="0" customWidth="1"/>
    <col min="7" max="7" width="1.7109375" style="0" customWidth="1"/>
    <col min="8" max="8" width="34.421875" style="0" customWidth="1"/>
  </cols>
  <sheetData>
    <row r="1" spans="1:9" s="187" customFormat="1" ht="134.25" customHeight="1">
      <c r="A1" s="340" t="s">
        <v>336</v>
      </c>
      <c r="B1" s="340"/>
      <c r="C1" s="66" t="s">
        <v>161</v>
      </c>
      <c r="D1" s="66" t="s">
        <v>162</v>
      </c>
      <c r="E1" s="67"/>
      <c r="F1" s="344" t="s">
        <v>289</v>
      </c>
      <c r="G1" s="344"/>
      <c r="H1" s="344"/>
      <c r="I1" s="15"/>
    </row>
    <row r="2" spans="1:9" s="187" customFormat="1" ht="20.25" customHeight="1">
      <c r="A2" s="133" t="s">
        <v>293</v>
      </c>
      <c r="B2" s="194"/>
      <c r="C2" s="195"/>
      <c r="D2" s="195"/>
      <c r="E2" s="196"/>
      <c r="F2" s="197"/>
      <c r="G2" s="197"/>
      <c r="H2" s="197"/>
      <c r="I2" s="198"/>
    </row>
    <row r="3" spans="1:13" s="187" customFormat="1" ht="24" customHeight="1" thickBot="1">
      <c r="A3" s="215" t="s">
        <v>339</v>
      </c>
      <c r="B3" s="189"/>
      <c r="C3" s="190"/>
      <c r="D3" s="190"/>
      <c r="E3" s="191"/>
      <c r="F3" s="192"/>
      <c r="G3" s="192"/>
      <c r="H3" s="192"/>
      <c r="I3" s="193"/>
      <c r="J3" s="186"/>
      <c r="K3" s="186"/>
      <c r="L3" s="186"/>
      <c r="M3" s="186"/>
    </row>
    <row r="4" spans="1:9" ht="23.25">
      <c r="A4" s="15"/>
      <c r="B4" s="25"/>
      <c r="C4" s="15"/>
      <c r="D4" s="341" t="s">
        <v>343</v>
      </c>
      <c r="E4" s="342"/>
      <c r="F4" s="342"/>
      <c r="G4" s="342"/>
      <c r="H4" s="343"/>
      <c r="I4" s="32"/>
    </row>
    <row r="5" spans="1:9" ht="24" thickBot="1">
      <c r="A5" s="15"/>
      <c r="B5" s="25"/>
      <c r="C5" s="15"/>
      <c r="D5" s="255" t="s">
        <v>155</v>
      </c>
      <c r="E5" s="256" t="s">
        <v>341</v>
      </c>
      <c r="F5" s="266"/>
      <c r="G5" s="257"/>
      <c r="H5" s="258" t="s">
        <v>342</v>
      </c>
      <c r="I5" s="32"/>
    </row>
    <row r="6" spans="1:9" ht="18">
      <c r="A6" s="15"/>
      <c r="B6" s="25"/>
      <c r="C6" s="15"/>
      <c r="D6" s="15"/>
      <c r="E6" s="18"/>
      <c r="F6" s="45"/>
      <c r="G6" s="15"/>
      <c r="H6" s="15"/>
      <c r="I6" s="15"/>
    </row>
    <row r="7" spans="1:9" ht="18">
      <c r="A7" s="15"/>
      <c r="B7" s="25"/>
      <c r="C7" s="15"/>
      <c r="D7" s="15"/>
      <c r="E7" s="18"/>
      <c r="F7" s="45"/>
      <c r="G7" s="15"/>
      <c r="H7" s="15"/>
      <c r="I7" s="15"/>
    </row>
    <row r="8" spans="1:8" s="41" customFormat="1" ht="40.5">
      <c r="A8" s="74" t="s">
        <v>160</v>
      </c>
      <c r="B8" s="76" t="s">
        <v>159</v>
      </c>
      <c r="D8" s="75" t="s">
        <v>170</v>
      </c>
      <c r="E8" s="88"/>
      <c r="F8" s="73"/>
      <c r="G8" s="85" t="s">
        <v>154</v>
      </c>
      <c r="H8" s="76" t="s">
        <v>169</v>
      </c>
    </row>
    <row r="9" spans="1:9" ht="15">
      <c r="A9" s="16"/>
      <c r="B9" s="12"/>
      <c r="C9" s="12"/>
      <c r="D9" s="12"/>
      <c r="E9" s="34"/>
      <c r="F9" s="29"/>
      <c r="G9" s="16"/>
      <c r="H9" s="25"/>
      <c r="I9" s="15"/>
    </row>
    <row r="10" spans="1:9" ht="14.25">
      <c r="A10" s="15"/>
      <c r="B10" s="15"/>
      <c r="C10" s="15"/>
      <c r="D10" s="15"/>
      <c r="E10" s="18"/>
      <c r="F10" s="15"/>
      <c r="G10" s="15"/>
      <c r="H10" s="15"/>
      <c r="I10" s="15"/>
    </row>
    <row r="11" spans="1:5" s="41" customFormat="1" ht="20.25">
      <c r="A11" s="52">
        <v>14</v>
      </c>
      <c r="B11" s="38" t="s">
        <v>14</v>
      </c>
      <c r="D11" s="52" t="s">
        <v>174</v>
      </c>
      <c r="E11" s="89"/>
    </row>
    <row r="12" spans="2:8" s="41" customFormat="1" ht="20.25">
      <c r="B12" s="38" t="s">
        <v>8</v>
      </c>
      <c r="D12" s="55">
        <v>0</v>
      </c>
      <c r="E12" s="57"/>
      <c r="F12" s="55"/>
      <c r="H12" s="55"/>
    </row>
    <row r="13" spans="2:9" s="41" customFormat="1" ht="20.25">
      <c r="B13" s="38" t="s">
        <v>9</v>
      </c>
      <c r="D13" s="55">
        <v>0</v>
      </c>
      <c r="E13" s="57"/>
      <c r="F13" s="55"/>
      <c r="H13" s="55"/>
      <c r="I13" s="86"/>
    </row>
    <row r="14" spans="2:14" s="41" customFormat="1" ht="20.25">
      <c r="B14" s="38" t="s">
        <v>10</v>
      </c>
      <c r="D14" s="55">
        <v>0</v>
      </c>
      <c r="E14" s="57"/>
      <c r="F14" s="55"/>
      <c r="H14" s="55"/>
      <c r="I14" s="40"/>
      <c r="N14" s="40"/>
    </row>
    <row r="15" spans="2:14" s="41" customFormat="1" ht="20.25">
      <c r="B15" s="38" t="s">
        <v>383</v>
      </c>
      <c r="D15" s="55">
        <v>0</v>
      </c>
      <c r="E15" s="57"/>
      <c r="F15" s="55"/>
      <c r="H15" s="55"/>
      <c r="I15" s="39"/>
      <c r="N15" s="39"/>
    </row>
    <row r="16" spans="2:14" s="41" customFormat="1" ht="20.25">
      <c r="B16" s="38" t="s">
        <v>373</v>
      </c>
      <c r="D16" s="55">
        <v>0</v>
      </c>
      <c r="E16" s="57"/>
      <c r="F16" s="55"/>
      <c r="H16" s="55"/>
      <c r="I16" s="39"/>
      <c r="N16" s="39"/>
    </row>
    <row r="17" spans="2:14" s="41" customFormat="1" ht="20.25">
      <c r="B17" s="38" t="s">
        <v>374</v>
      </c>
      <c r="D17" s="55">
        <v>0</v>
      </c>
      <c r="E17" s="57"/>
      <c r="F17" s="55"/>
      <c r="H17" s="55"/>
      <c r="I17" s="39"/>
      <c r="N17" s="39"/>
    </row>
    <row r="18" spans="2:9" s="41" customFormat="1" ht="20.25">
      <c r="B18" s="38" t="s">
        <v>11</v>
      </c>
      <c r="D18" s="55">
        <v>0</v>
      </c>
      <c r="E18" s="57"/>
      <c r="F18" s="55"/>
      <c r="H18" s="55"/>
      <c r="I18" s="39"/>
    </row>
    <row r="19" spans="2:8" s="41" customFormat="1" ht="20.25">
      <c r="B19" s="38" t="s">
        <v>100</v>
      </c>
      <c r="D19" s="55">
        <v>0</v>
      </c>
      <c r="E19" s="57"/>
      <c r="F19" s="55"/>
      <c r="H19" s="55"/>
    </row>
    <row r="20" spans="2:8" s="41" customFormat="1" ht="20.25">
      <c r="B20" s="38" t="s">
        <v>101</v>
      </c>
      <c r="D20" s="55">
        <v>0</v>
      </c>
      <c r="E20" s="57"/>
      <c r="F20" s="55"/>
      <c r="H20" s="55"/>
    </row>
    <row r="21" spans="2:8" s="41" customFormat="1" ht="20.25">
      <c r="B21" s="38" t="s">
        <v>303</v>
      </c>
      <c r="D21" s="55">
        <v>0</v>
      </c>
      <c r="E21" s="57"/>
      <c r="F21" s="55"/>
      <c r="H21" s="55"/>
    </row>
    <row r="22" spans="2:8" s="41" customFormat="1" ht="20.25">
      <c r="B22" s="38" t="s">
        <v>378</v>
      </c>
      <c r="D22" s="55">
        <v>0</v>
      </c>
      <c r="E22" s="57"/>
      <c r="F22" s="55"/>
      <c r="H22" s="55"/>
    </row>
    <row r="23" spans="2:8" s="41" customFormat="1" ht="20.25">
      <c r="B23" s="38" t="s">
        <v>384</v>
      </c>
      <c r="D23" s="55">
        <v>0</v>
      </c>
      <c r="E23" s="57"/>
      <c r="F23" s="55"/>
      <c r="H23" s="55"/>
    </row>
    <row r="24" spans="2:8" s="41" customFormat="1" ht="20.25">
      <c r="B24" s="38"/>
      <c r="D24" s="57"/>
      <c r="E24" s="57"/>
      <c r="F24" s="57"/>
      <c r="H24" s="57"/>
    </row>
    <row r="25" spans="2:5" s="41" customFormat="1" ht="20.25" customHeight="1">
      <c r="B25" s="40"/>
      <c r="D25" s="52" t="s">
        <v>175</v>
      </c>
      <c r="E25" s="89"/>
    </row>
    <row r="26" spans="2:8" s="41" customFormat="1" ht="20.25">
      <c r="B26" s="38" t="s">
        <v>8</v>
      </c>
      <c r="D26" s="81">
        <v>0</v>
      </c>
      <c r="E26" s="84"/>
      <c r="F26" s="55"/>
      <c r="H26" s="55"/>
    </row>
    <row r="27" spans="2:8" s="41" customFormat="1" ht="20.25">
      <c r="B27" s="38" t="s">
        <v>9</v>
      </c>
      <c r="D27" s="81">
        <v>0</v>
      </c>
      <c r="E27" s="84"/>
      <c r="F27" s="55"/>
      <c r="H27" s="55"/>
    </row>
    <row r="28" spans="2:8" s="41" customFormat="1" ht="20.25">
      <c r="B28" s="38" t="s">
        <v>10</v>
      </c>
      <c r="D28" s="81">
        <v>0</v>
      </c>
      <c r="E28" s="84"/>
      <c r="F28" s="55"/>
      <c r="H28" s="55"/>
    </row>
    <row r="29" spans="2:8" s="41" customFormat="1" ht="20.25">
      <c r="B29" s="38" t="s">
        <v>383</v>
      </c>
      <c r="D29" s="81">
        <v>0</v>
      </c>
      <c r="E29" s="84"/>
      <c r="F29" s="55"/>
      <c r="H29" s="55"/>
    </row>
    <row r="30" spans="2:8" s="41" customFormat="1" ht="20.25">
      <c r="B30" s="38" t="s">
        <v>373</v>
      </c>
      <c r="D30" s="81">
        <v>0</v>
      </c>
      <c r="E30" s="84"/>
      <c r="F30" s="55"/>
      <c r="H30" s="55"/>
    </row>
    <row r="31" spans="2:8" s="41" customFormat="1" ht="20.25">
      <c r="B31" s="38" t="s">
        <v>374</v>
      </c>
      <c r="D31" s="81">
        <v>0</v>
      </c>
      <c r="E31" s="84"/>
      <c r="F31" s="55"/>
      <c r="H31" s="55"/>
    </row>
    <row r="32" spans="2:8" s="41" customFormat="1" ht="20.25">
      <c r="B32" s="38" t="s">
        <v>11</v>
      </c>
      <c r="D32" s="81">
        <v>0</v>
      </c>
      <c r="E32" s="84"/>
      <c r="F32" s="55"/>
      <c r="H32" s="55"/>
    </row>
    <row r="33" spans="2:8" s="41" customFormat="1" ht="20.25">
      <c r="B33" s="38" t="s">
        <v>100</v>
      </c>
      <c r="D33" s="81">
        <v>0</v>
      </c>
      <c r="E33" s="84"/>
      <c r="F33" s="55"/>
      <c r="H33" s="55"/>
    </row>
    <row r="34" spans="2:8" s="41" customFormat="1" ht="20.25">
      <c r="B34" s="38" t="s">
        <v>101</v>
      </c>
      <c r="D34" s="81">
        <v>0</v>
      </c>
      <c r="E34" s="84"/>
      <c r="F34" s="55"/>
      <c r="H34" s="55"/>
    </row>
    <row r="35" spans="2:8" s="41" customFormat="1" ht="20.25">
      <c r="B35" s="38" t="s">
        <v>303</v>
      </c>
      <c r="D35" s="81">
        <v>0</v>
      </c>
      <c r="E35" s="84"/>
      <c r="F35" s="55"/>
      <c r="H35" s="55"/>
    </row>
    <row r="36" spans="2:8" s="41" customFormat="1" ht="20.25">
      <c r="B36" s="38" t="s">
        <v>378</v>
      </c>
      <c r="D36" s="81">
        <v>0</v>
      </c>
      <c r="E36" s="84"/>
      <c r="F36" s="55"/>
      <c r="H36" s="55"/>
    </row>
    <row r="37" spans="2:8" s="41" customFormat="1" ht="20.25">
      <c r="B37" s="38" t="s">
        <v>384</v>
      </c>
      <c r="D37" s="81">
        <v>0</v>
      </c>
      <c r="E37" s="84"/>
      <c r="F37" s="55"/>
      <c r="H37" s="55"/>
    </row>
    <row r="38" spans="2:8" s="41" customFormat="1" ht="20.25">
      <c r="B38" s="38"/>
      <c r="D38" s="84"/>
      <c r="E38" s="84"/>
      <c r="F38" s="57"/>
      <c r="H38" s="57"/>
    </row>
    <row r="39" spans="2:5" s="41" customFormat="1" ht="31.5" customHeight="1">
      <c r="B39" s="40"/>
      <c r="D39" s="79" t="s">
        <v>176</v>
      </c>
      <c r="E39" s="56"/>
    </row>
    <row r="40" spans="2:8" s="41" customFormat="1" ht="20.25">
      <c r="B40" s="38" t="s">
        <v>8</v>
      </c>
      <c r="D40" s="55">
        <v>0</v>
      </c>
      <c r="E40" s="57"/>
      <c r="F40" s="55"/>
      <c r="H40" s="55"/>
    </row>
    <row r="41" spans="2:8" s="41" customFormat="1" ht="20.25">
      <c r="B41" s="38" t="s">
        <v>9</v>
      </c>
      <c r="D41" s="55">
        <v>0</v>
      </c>
      <c r="E41" s="57"/>
      <c r="F41" s="55"/>
      <c r="H41" s="55"/>
    </row>
    <row r="42" spans="2:8" s="41" customFormat="1" ht="20.25">
      <c r="B42" s="38" t="s">
        <v>10</v>
      </c>
      <c r="D42" s="55">
        <v>0</v>
      </c>
      <c r="E42" s="57"/>
      <c r="F42" s="55"/>
      <c r="H42" s="55"/>
    </row>
    <row r="43" spans="2:8" s="41" customFormat="1" ht="20.25">
      <c r="B43" s="38" t="s">
        <v>383</v>
      </c>
      <c r="D43" s="55">
        <v>0</v>
      </c>
      <c r="E43" s="57"/>
      <c r="F43" s="55"/>
      <c r="H43" s="55"/>
    </row>
    <row r="44" spans="2:8" s="41" customFormat="1" ht="20.25">
      <c r="B44" s="38" t="s">
        <v>373</v>
      </c>
      <c r="D44" s="55">
        <v>0</v>
      </c>
      <c r="E44" s="57"/>
      <c r="F44" s="55"/>
      <c r="H44" s="55"/>
    </row>
    <row r="45" spans="2:8" s="41" customFormat="1" ht="20.25">
      <c r="B45" s="38" t="s">
        <v>374</v>
      </c>
      <c r="D45" s="55">
        <v>0</v>
      </c>
      <c r="E45" s="57"/>
      <c r="F45" s="55"/>
      <c r="H45" s="55"/>
    </row>
    <row r="46" spans="2:8" s="41" customFormat="1" ht="20.25">
      <c r="B46" s="38" t="s">
        <v>11</v>
      </c>
      <c r="D46" s="55">
        <v>0</v>
      </c>
      <c r="E46" s="57"/>
      <c r="F46" s="55"/>
      <c r="H46" s="55"/>
    </row>
    <row r="47" spans="2:8" s="41" customFormat="1" ht="20.25">
      <c r="B47" s="38" t="s">
        <v>100</v>
      </c>
      <c r="D47" s="55">
        <v>0</v>
      </c>
      <c r="E47" s="57"/>
      <c r="F47" s="55"/>
      <c r="H47" s="55"/>
    </row>
    <row r="48" spans="2:8" s="41" customFormat="1" ht="20.25">
      <c r="B48" s="38" t="s">
        <v>101</v>
      </c>
      <c r="D48" s="55">
        <v>0</v>
      </c>
      <c r="E48" s="57"/>
      <c r="F48" s="55"/>
      <c r="H48" s="55"/>
    </row>
    <row r="49" spans="2:8" s="41" customFormat="1" ht="20.25">
      <c r="B49" s="38" t="s">
        <v>303</v>
      </c>
      <c r="D49" s="55">
        <v>0</v>
      </c>
      <c r="E49" s="57"/>
      <c r="F49" s="55"/>
      <c r="H49" s="55"/>
    </row>
    <row r="50" spans="2:8" s="41" customFormat="1" ht="20.25">
      <c r="B50" s="38" t="s">
        <v>378</v>
      </c>
      <c r="D50" s="55">
        <v>0</v>
      </c>
      <c r="E50" s="57"/>
      <c r="F50" s="55"/>
      <c r="H50" s="55"/>
    </row>
    <row r="51" spans="2:8" s="41" customFormat="1" ht="20.25">
      <c r="B51" s="38" t="s">
        <v>384</v>
      </c>
      <c r="D51" s="55">
        <v>0</v>
      </c>
      <c r="E51" s="57"/>
      <c r="F51" s="55"/>
      <c r="H51" s="55"/>
    </row>
    <row r="52" spans="2:8" s="41" customFormat="1" ht="20.25">
      <c r="B52" s="38"/>
      <c r="D52" s="57"/>
      <c r="E52" s="57"/>
      <c r="F52" s="57"/>
      <c r="G52" s="57"/>
      <c r="H52" s="57"/>
    </row>
    <row r="53" spans="2:8" s="41" customFormat="1" ht="40.5">
      <c r="B53" s="70" t="s">
        <v>60</v>
      </c>
      <c r="D53" s="87">
        <v>0</v>
      </c>
      <c r="E53" s="90"/>
      <c r="F53" s="55"/>
      <c r="H53" s="55"/>
    </row>
    <row r="54" s="41" customFormat="1" ht="20.25">
      <c r="E54" s="57"/>
    </row>
  </sheetData>
  <sheetProtection/>
  <mergeCells count="3">
    <mergeCell ref="A1:B1"/>
    <mergeCell ref="F1:H1"/>
    <mergeCell ref="D4:H4"/>
  </mergeCells>
  <hyperlinks>
    <hyperlink ref="G8" location="'Appendix A. Source Codes'!A1" display="Source Code"/>
    <hyperlink ref="A2" location="'Pg. 9 Personnel Cost Analysis'!A1" display="Go To Personnel Summary Analysis Page"/>
    <hyperlink ref="D5" location="'Pg.1 Overview'!A1" display="Go to Overview Page"/>
    <hyperlink ref="E5" location="'Pg. 5 Allocated FTE Staff'!A1" display="&lt;&lt;&lt;&lt;&lt;&lt; Back"/>
    <hyperlink ref="H5" location="'Pg. 7 Non-Personnel Costs'!A1" display="Next &gt;&gt;&gt;&gt;&gt;&gt;"/>
  </hyperlinks>
  <printOptions horizontalCentered="1"/>
  <pageMargins left="0.75" right="0.75" top="1" bottom="1" header="0.5" footer="0.5"/>
  <pageSetup fitToHeight="1" fitToWidth="1" horizontalDpi="600" verticalDpi="600" orientation="portrait" scale="37" r:id="rId3"/>
  <headerFooter alignWithMargins="0">
    <oddFooter>&amp;RPhaseII-3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O55"/>
  <sheetViews>
    <sheetView showGridLines="0" zoomScale="75" zoomScaleNormal="75" zoomScalePageLayoutView="0" workbookViewId="0" topLeftCell="A1">
      <selection activeCell="D51" sqref="D51"/>
    </sheetView>
  </sheetViews>
  <sheetFormatPr defaultColWidth="9.140625" defaultRowHeight="12.75"/>
  <cols>
    <col min="1" max="1" width="19.57421875" style="0" customWidth="1"/>
    <col min="2" max="2" width="36.140625" style="0" customWidth="1"/>
    <col min="3" max="3" width="45.8515625" style="0" customWidth="1"/>
    <col min="4" max="4" width="36.8515625" style="0" customWidth="1"/>
    <col min="5" max="5" width="5.7109375" style="0" customWidth="1"/>
    <col min="6" max="6" width="15.57421875" style="21" customWidth="1"/>
    <col min="7" max="7" width="1.7109375" style="21" customWidth="1"/>
    <col min="8" max="8" width="22.00390625" style="0" customWidth="1"/>
    <col min="9" max="9" width="13.57421875" style="0" customWidth="1"/>
    <col min="10" max="10" width="4.7109375" style="21" customWidth="1"/>
    <col min="12" max="12" width="4.8515625" style="0" customWidth="1"/>
    <col min="13" max="13" width="8.421875" style="0" customWidth="1"/>
    <col min="14" max="14" width="38.00390625" style="0" customWidth="1"/>
    <col min="15" max="15" width="9.140625" style="0" hidden="1" customWidth="1"/>
  </cols>
  <sheetData>
    <row r="1" spans="1:14" s="41" customFormat="1" ht="117.75" customHeight="1">
      <c r="A1" s="340" t="s">
        <v>336</v>
      </c>
      <c r="B1" s="340"/>
      <c r="C1" s="66" t="s">
        <v>161</v>
      </c>
      <c r="D1" s="66" t="s">
        <v>162</v>
      </c>
      <c r="E1" s="66"/>
      <c r="F1" s="67"/>
      <c r="G1" s="67"/>
      <c r="H1" s="66"/>
      <c r="I1" s="66"/>
      <c r="J1" s="67"/>
      <c r="K1" s="348" t="s">
        <v>279</v>
      </c>
      <c r="L1" s="348"/>
      <c r="M1" s="348"/>
      <c r="N1" s="348"/>
    </row>
    <row r="2" ht="20.25">
      <c r="K2" s="128"/>
    </row>
    <row r="3" spans="1:14" s="42" customFormat="1" ht="34.5" customHeight="1">
      <c r="A3" s="349" t="s">
        <v>196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</row>
    <row r="4" spans="1:14" s="42" customFormat="1" ht="34.5" customHeight="1" thickBot="1">
      <c r="A4" s="219" t="s">
        <v>307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12"/>
    </row>
    <row r="5" spans="1:14" s="42" customFormat="1" ht="34.5" customHeight="1">
      <c r="A5" s="220" t="s">
        <v>306</v>
      </c>
      <c r="B5" s="220"/>
      <c r="C5" s="221"/>
      <c r="D5" s="341" t="s">
        <v>343</v>
      </c>
      <c r="E5" s="342"/>
      <c r="F5" s="342"/>
      <c r="G5" s="342"/>
      <c r="H5" s="343"/>
      <c r="I5" s="247"/>
      <c r="J5" s="247"/>
      <c r="K5" s="247"/>
      <c r="L5" s="247"/>
      <c r="M5" s="247"/>
      <c r="N5" s="212"/>
    </row>
    <row r="6" spans="1:14" s="248" customFormat="1" ht="34.5" customHeight="1" thickBot="1">
      <c r="A6" s="246"/>
      <c r="B6" s="246"/>
      <c r="C6" s="247"/>
      <c r="D6" s="255" t="s">
        <v>155</v>
      </c>
      <c r="E6" s="256" t="s">
        <v>341</v>
      </c>
      <c r="F6" s="266"/>
      <c r="G6" s="257"/>
      <c r="H6" s="258" t="s">
        <v>342</v>
      </c>
      <c r="I6" s="249"/>
      <c r="J6" s="247"/>
      <c r="K6" s="247"/>
      <c r="L6" s="247"/>
      <c r="M6" s="247"/>
      <c r="N6" s="247"/>
    </row>
    <row r="7" spans="1:14" s="42" customFormat="1" ht="34.5" customHeight="1">
      <c r="A7" s="218"/>
      <c r="B7" s="218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</row>
    <row r="8" spans="1:14" ht="60.75" customHeight="1">
      <c r="A8" s="346" t="s">
        <v>216</v>
      </c>
      <c r="B8" s="346"/>
      <c r="C8" s="85" t="s">
        <v>275</v>
      </c>
      <c r="F8" s="88"/>
      <c r="G8" s="88"/>
      <c r="J8" s="88"/>
      <c r="K8" s="73"/>
      <c r="L8" s="85" t="s">
        <v>154</v>
      </c>
      <c r="M8" s="85"/>
      <c r="N8" s="76" t="s">
        <v>169</v>
      </c>
    </row>
    <row r="9" ht="12.75"/>
    <row r="10" spans="1:10" ht="66" customHeight="1">
      <c r="A10" s="74" t="s">
        <v>160</v>
      </c>
      <c r="B10" s="76" t="s">
        <v>159</v>
      </c>
      <c r="C10" s="149"/>
      <c r="D10" s="96" t="s">
        <v>310</v>
      </c>
      <c r="E10" s="96"/>
      <c r="F10" s="140"/>
      <c r="G10" s="140"/>
      <c r="H10" s="96" t="s">
        <v>199</v>
      </c>
      <c r="I10" s="96"/>
      <c r="J10"/>
    </row>
    <row r="11" spans="4:10" ht="20.25">
      <c r="D11" s="140"/>
      <c r="E11" s="140"/>
      <c r="F11" s="140"/>
      <c r="G11" s="140"/>
      <c r="H11" s="140"/>
      <c r="I11" s="140"/>
      <c r="J11"/>
    </row>
    <row r="12" spans="1:14" ht="20.25">
      <c r="A12" s="79">
        <v>1</v>
      </c>
      <c r="B12" s="135" t="s">
        <v>273</v>
      </c>
      <c r="C12" s="171"/>
      <c r="D12" s="176">
        <v>0</v>
      </c>
      <c r="E12" s="161"/>
      <c r="F12" s="137"/>
      <c r="G12" s="137"/>
      <c r="H12" s="176">
        <v>0</v>
      </c>
      <c r="I12" s="161"/>
      <c r="J12" s="345" t="s">
        <v>0</v>
      </c>
      <c r="K12" s="345"/>
      <c r="N12" s="136"/>
    </row>
    <row r="13" spans="3:10" ht="20.25">
      <c r="C13" s="169"/>
      <c r="D13" s="139"/>
      <c r="E13" s="139"/>
      <c r="F13" s="137"/>
      <c r="G13" s="137"/>
      <c r="H13" s="209"/>
      <c r="I13" s="178"/>
      <c r="J13"/>
    </row>
    <row r="14" spans="1:14" ht="20.25">
      <c r="A14" s="79">
        <v>2</v>
      </c>
      <c r="B14" s="135" t="s">
        <v>274</v>
      </c>
      <c r="C14" s="171"/>
      <c r="D14" s="176">
        <v>0</v>
      </c>
      <c r="E14" s="161"/>
      <c r="F14" s="137"/>
      <c r="G14" s="137"/>
      <c r="H14" s="176">
        <v>0</v>
      </c>
      <c r="I14" s="161"/>
      <c r="J14" s="345"/>
      <c r="K14" s="345"/>
      <c r="L14" s="139"/>
      <c r="N14" s="136"/>
    </row>
    <row r="15" spans="1:14" ht="20.25">
      <c r="A15" s="79"/>
      <c r="B15" s="135"/>
      <c r="C15" s="171"/>
      <c r="D15" s="139"/>
      <c r="E15" s="139"/>
      <c r="F15" s="137"/>
      <c r="G15" s="137"/>
      <c r="H15" s="210"/>
      <c r="I15" s="137"/>
      <c r="J15" s="138"/>
      <c r="K15" s="138"/>
      <c r="L15" s="138"/>
      <c r="N15" s="138"/>
    </row>
    <row r="16" spans="1:14" ht="20.25">
      <c r="A16" s="79">
        <v>3</v>
      </c>
      <c r="B16" s="135" t="s">
        <v>235</v>
      </c>
      <c r="C16" s="171"/>
      <c r="D16" s="176">
        <v>0</v>
      </c>
      <c r="E16" s="161"/>
      <c r="F16" s="137"/>
      <c r="G16" s="137"/>
      <c r="H16" s="176">
        <v>0</v>
      </c>
      <c r="I16" s="161"/>
      <c r="J16" s="345"/>
      <c r="K16" s="345"/>
      <c r="L16" s="139"/>
      <c r="N16" s="136"/>
    </row>
    <row r="17" spans="1:14" ht="20.25">
      <c r="A17" s="79"/>
      <c r="B17" s="135"/>
      <c r="C17" s="171"/>
      <c r="D17" s="179"/>
      <c r="E17" s="161"/>
      <c r="F17" s="137"/>
      <c r="G17" s="137"/>
      <c r="H17" s="179"/>
      <c r="I17" s="161"/>
      <c r="J17" s="139"/>
      <c r="K17" s="139"/>
      <c r="L17" s="139"/>
      <c r="N17" s="137"/>
    </row>
    <row r="18" spans="1:15" ht="20.25">
      <c r="A18" s="79">
        <v>4</v>
      </c>
      <c r="B18" s="135" t="s">
        <v>235</v>
      </c>
      <c r="C18" s="171"/>
      <c r="D18" s="176">
        <v>0</v>
      </c>
      <c r="E18" s="161"/>
      <c r="F18" s="137"/>
      <c r="G18" s="137"/>
      <c r="H18" s="176">
        <v>0</v>
      </c>
      <c r="I18" s="161"/>
      <c r="J18" s="345"/>
      <c r="K18" s="345"/>
      <c r="L18" s="139"/>
      <c r="N18" s="345"/>
      <c r="O18" s="345"/>
    </row>
    <row r="19" spans="1:14" ht="20.25">
      <c r="A19" s="79"/>
      <c r="B19" s="135"/>
      <c r="C19" s="171"/>
      <c r="D19" s="179"/>
      <c r="E19" s="161"/>
      <c r="F19" s="137"/>
      <c r="G19" s="137"/>
      <c r="H19" s="179"/>
      <c r="I19" s="161"/>
      <c r="J19" s="139"/>
      <c r="K19" s="139"/>
      <c r="L19" s="139"/>
      <c r="N19" s="137"/>
    </row>
    <row r="20" spans="1:15" ht="20.25">
      <c r="A20" s="79">
        <v>5</v>
      </c>
      <c r="B20" s="135" t="s">
        <v>235</v>
      </c>
      <c r="C20" s="150"/>
      <c r="D20" s="176">
        <v>0</v>
      </c>
      <c r="E20" s="155"/>
      <c r="F20" s="151"/>
      <c r="G20" s="151"/>
      <c r="H20" s="176">
        <v>0</v>
      </c>
      <c r="I20" s="153"/>
      <c r="J20" s="345"/>
      <c r="K20" s="345"/>
      <c r="L20" s="139"/>
      <c r="M20" s="137"/>
      <c r="N20" s="345"/>
      <c r="O20" s="345"/>
    </row>
    <row r="21" spans="1:13" ht="20.25">
      <c r="A21" s="79"/>
      <c r="B21" s="135"/>
      <c r="C21" s="150"/>
      <c r="D21" s="155"/>
      <c r="E21" s="155"/>
      <c r="F21" s="151"/>
      <c r="G21" s="151"/>
      <c r="H21" s="211"/>
      <c r="I21" s="153"/>
      <c r="J21" s="139"/>
      <c r="K21" s="139"/>
      <c r="L21" s="139"/>
      <c r="M21" s="137"/>
    </row>
    <row r="22" spans="1:15" ht="20.25">
      <c r="A22" s="79">
        <v>6</v>
      </c>
      <c r="B22" s="135" t="s">
        <v>236</v>
      </c>
      <c r="C22" s="150"/>
      <c r="D22" s="176">
        <f>SUM(D12:D20)</f>
        <v>0</v>
      </c>
      <c r="E22" s="161"/>
      <c r="F22" s="137"/>
      <c r="G22" s="137"/>
      <c r="H22" s="176">
        <f>SUM(H12:H20)</f>
        <v>0</v>
      </c>
      <c r="I22" s="161"/>
      <c r="J22" s="345"/>
      <c r="K22" s="345"/>
      <c r="L22" s="139"/>
      <c r="M22" s="137"/>
      <c r="N22" s="345"/>
      <c r="O22" s="345"/>
    </row>
    <row r="23" spans="1:13" ht="20.25">
      <c r="A23" s="79"/>
      <c r="B23" s="135"/>
      <c r="C23" s="150"/>
      <c r="D23" s="155"/>
      <c r="E23" s="155"/>
      <c r="F23" s="151"/>
      <c r="G23" s="151"/>
      <c r="H23" s="153"/>
      <c r="I23" s="153"/>
      <c r="L23" s="139"/>
      <c r="M23" s="137"/>
    </row>
    <row r="24" spans="1:13" ht="20.25">
      <c r="A24" s="79"/>
      <c r="B24" s="135"/>
      <c r="C24" s="150"/>
      <c r="D24" s="155"/>
      <c r="E24" s="155"/>
      <c r="F24" s="151"/>
      <c r="G24" s="151"/>
      <c r="H24" s="153"/>
      <c r="I24" s="153"/>
      <c r="J24" s="139"/>
      <c r="K24" s="139"/>
      <c r="L24" s="139"/>
      <c r="M24" s="137"/>
    </row>
    <row r="25" spans="1:14" ht="42.75" customHeight="1">
      <c r="A25" s="346" t="s">
        <v>234</v>
      </c>
      <c r="B25" s="346"/>
      <c r="C25" s="134"/>
      <c r="D25" s="140"/>
      <c r="E25" s="140"/>
      <c r="F25" s="140"/>
      <c r="G25" s="140"/>
      <c r="H25" s="140"/>
      <c r="I25" s="140"/>
      <c r="J25" s="137"/>
      <c r="K25" s="138"/>
      <c r="L25" s="138"/>
      <c r="M25" s="138"/>
      <c r="N25" s="138"/>
    </row>
    <row r="26" spans="1:14" ht="60.75">
      <c r="A26" s="79"/>
      <c r="B26" s="135"/>
      <c r="C26" s="134"/>
      <c r="D26" s="96" t="s">
        <v>198</v>
      </c>
      <c r="E26" s="96"/>
      <c r="F26" s="140"/>
      <c r="G26" s="140"/>
      <c r="H26" s="96" t="s">
        <v>199</v>
      </c>
      <c r="I26" s="96"/>
      <c r="J26" s="137"/>
      <c r="K26" s="138"/>
      <c r="L26" s="138"/>
      <c r="M26" s="138"/>
      <c r="N26" s="138"/>
    </row>
    <row r="27" spans="1:14" ht="28.5" customHeight="1">
      <c r="A27" s="79">
        <v>7</v>
      </c>
      <c r="B27" s="135" t="s">
        <v>305</v>
      </c>
      <c r="C27" s="134"/>
      <c r="D27" s="176">
        <v>0</v>
      </c>
      <c r="E27" s="140"/>
      <c r="F27" s="140"/>
      <c r="G27" s="140"/>
      <c r="H27" s="140"/>
      <c r="I27" s="140"/>
      <c r="J27" s="137"/>
      <c r="K27" s="138"/>
      <c r="L27" s="138"/>
      <c r="M27" s="138"/>
      <c r="N27" s="138"/>
    </row>
    <row r="28" spans="1:14" ht="20.25">
      <c r="A28" s="79"/>
      <c r="B28" s="135"/>
      <c r="C28" s="134"/>
      <c r="D28" s="140"/>
      <c r="E28" s="140"/>
      <c r="F28" s="140"/>
      <c r="G28" s="140"/>
      <c r="H28" s="140"/>
      <c r="I28" s="140"/>
      <c r="J28" s="137"/>
      <c r="K28" s="138"/>
      <c r="L28" s="138"/>
      <c r="M28" s="138"/>
      <c r="N28" s="138"/>
    </row>
    <row r="29" spans="1:14" ht="20.25">
      <c r="A29" s="79">
        <v>8</v>
      </c>
      <c r="B29" s="135" t="s">
        <v>379</v>
      </c>
      <c r="C29" s="134"/>
      <c r="D29" s="176">
        <v>0</v>
      </c>
      <c r="E29" s="161"/>
      <c r="F29" s="137"/>
      <c r="G29" s="137"/>
      <c r="H29" s="141">
        <v>0</v>
      </c>
      <c r="I29" s="161"/>
      <c r="J29" s="137"/>
      <c r="K29" s="345"/>
      <c r="L29" s="345"/>
      <c r="M29" s="139"/>
      <c r="N29" s="136"/>
    </row>
    <row r="30" spans="1:14" ht="20.25">
      <c r="A30" s="79"/>
      <c r="B30" s="135"/>
      <c r="C30" s="134"/>
      <c r="D30" s="140"/>
      <c r="E30" s="140"/>
      <c r="F30" s="140"/>
      <c r="G30" s="140"/>
      <c r="H30" s="140"/>
      <c r="I30" s="140"/>
      <c r="J30" s="137"/>
      <c r="K30" s="138"/>
      <c r="L30" s="138"/>
      <c r="M30" s="138"/>
      <c r="N30" s="138"/>
    </row>
    <row r="31" spans="1:14" ht="20.25">
      <c r="A31" s="79">
        <v>9</v>
      </c>
      <c r="B31" s="135" t="s">
        <v>217</v>
      </c>
      <c r="C31" s="134"/>
      <c r="D31" s="176">
        <v>0</v>
      </c>
      <c r="E31" s="161"/>
      <c r="F31" s="137"/>
      <c r="G31" s="137"/>
      <c r="H31" s="141">
        <v>0</v>
      </c>
      <c r="I31" s="161"/>
      <c r="J31" s="137"/>
      <c r="K31" s="345"/>
      <c r="L31" s="345"/>
      <c r="M31" s="139"/>
      <c r="N31" s="136"/>
    </row>
    <row r="32" spans="1:14" ht="20.25">
      <c r="A32" s="79"/>
      <c r="B32" s="135"/>
      <c r="C32" s="134"/>
      <c r="D32" s="140"/>
      <c r="E32" s="140"/>
      <c r="F32" s="140"/>
      <c r="G32" s="140"/>
      <c r="H32" s="140"/>
      <c r="I32" s="140"/>
      <c r="J32" s="137"/>
      <c r="K32" s="138"/>
      <c r="L32" s="138"/>
      <c r="M32" s="138"/>
      <c r="N32" s="138"/>
    </row>
    <row r="33" spans="1:14" ht="20.25">
      <c r="A33" s="79">
        <v>10</v>
      </c>
      <c r="B33" s="135" t="s">
        <v>218</v>
      </c>
      <c r="C33" s="134"/>
      <c r="D33" s="176">
        <v>0</v>
      </c>
      <c r="E33" s="161"/>
      <c r="F33" s="137"/>
      <c r="G33" s="137"/>
      <c r="H33" s="141">
        <v>0</v>
      </c>
      <c r="I33" s="161"/>
      <c r="J33" s="137"/>
      <c r="K33" s="345"/>
      <c r="L33" s="345"/>
      <c r="M33" s="139"/>
      <c r="N33" s="136"/>
    </row>
    <row r="34" spans="1:14" ht="20.25">
      <c r="A34" s="79"/>
      <c r="B34" s="135"/>
      <c r="C34" s="134"/>
      <c r="D34" s="140"/>
      <c r="E34" s="140"/>
      <c r="F34" s="140"/>
      <c r="G34" s="140"/>
      <c r="H34" s="140"/>
      <c r="I34" s="140"/>
      <c r="J34" s="137"/>
      <c r="K34" s="138"/>
      <c r="L34" s="138"/>
      <c r="M34" s="138"/>
      <c r="N34" s="138"/>
    </row>
    <row r="35" spans="1:14" ht="20.25">
      <c r="A35" s="79">
        <v>11</v>
      </c>
      <c r="B35" s="135" t="s">
        <v>219</v>
      </c>
      <c r="C35" s="134"/>
      <c r="D35" s="176">
        <v>0</v>
      </c>
      <c r="E35" s="161"/>
      <c r="F35" s="137"/>
      <c r="G35" s="137"/>
      <c r="H35" s="141">
        <v>0</v>
      </c>
      <c r="I35" s="161"/>
      <c r="J35" s="137"/>
      <c r="K35" s="345"/>
      <c r="L35" s="345"/>
      <c r="M35" s="139"/>
      <c r="N35" s="136"/>
    </row>
    <row r="36" spans="1:14" ht="20.25">
      <c r="A36" s="79"/>
      <c r="B36" s="135"/>
      <c r="C36" s="134"/>
      <c r="D36" s="140"/>
      <c r="E36" s="140"/>
      <c r="F36" s="140"/>
      <c r="G36" s="140"/>
      <c r="H36" s="140"/>
      <c r="I36" s="140"/>
      <c r="J36" s="137"/>
      <c r="K36" s="138"/>
      <c r="L36" s="138"/>
      <c r="M36" s="138"/>
      <c r="N36" s="138"/>
    </row>
    <row r="37" spans="1:14" ht="20.25">
      <c r="A37" s="79">
        <v>12</v>
      </c>
      <c r="B37" s="135" t="s">
        <v>220</v>
      </c>
      <c r="C37" s="134"/>
      <c r="D37" s="176">
        <v>0</v>
      </c>
      <c r="E37" s="161"/>
      <c r="F37" s="137"/>
      <c r="G37" s="137"/>
      <c r="H37" s="141">
        <v>0</v>
      </c>
      <c r="I37" s="161"/>
      <c r="J37" s="137"/>
      <c r="K37" s="345"/>
      <c r="L37" s="345"/>
      <c r="M37" s="139"/>
      <c r="N37" s="136"/>
    </row>
    <row r="38" spans="1:14" ht="20.25">
      <c r="A38" s="79"/>
      <c r="B38" s="135"/>
      <c r="C38" s="134"/>
      <c r="D38" s="140"/>
      <c r="E38" s="140"/>
      <c r="F38" s="140"/>
      <c r="G38" s="140"/>
      <c r="H38" s="140"/>
      <c r="I38" s="140"/>
      <c r="J38" s="137"/>
      <c r="K38" s="138"/>
      <c r="L38" s="138"/>
      <c r="M38" s="138"/>
      <c r="N38" s="138"/>
    </row>
    <row r="39" spans="1:14" ht="20.25">
      <c r="A39" s="79">
        <v>13</v>
      </c>
      <c r="B39" s="135" t="s">
        <v>221</v>
      </c>
      <c r="C39" s="134"/>
      <c r="D39" s="141">
        <v>0</v>
      </c>
      <c r="E39" s="161"/>
      <c r="F39" s="137"/>
      <c r="G39" s="137"/>
      <c r="H39" s="141">
        <v>0</v>
      </c>
      <c r="I39" s="161"/>
      <c r="J39" s="137"/>
      <c r="K39" s="345"/>
      <c r="L39" s="345"/>
      <c r="M39" s="139"/>
      <c r="N39" s="136"/>
    </row>
    <row r="40" spans="1:14" ht="20.25">
      <c r="A40" s="79"/>
      <c r="B40" s="135"/>
      <c r="C40" s="21"/>
      <c r="D40" s="137"/>
      <c r="E40" s="137"/>
      <c r="F40" s="137"/>
      <c r="G40" s="137"/>
      <c r="H40" s="137"/>
      <c r="I40" s="137"/>
      <c r="J40" s="137"/>
      <c r="K40" s="138"/>
      <c r="L40" s="138"/>
      <c r="M40" s="138"/>
      <c r="N40" s="138"/>
    </row>
    <row r="41" spans="1:14" ht="20.25">
      <c r="A41" s="79">
        <v>14</v>
      </c>
      <c r="B41" s="135" t="s">
        <v>222</v>
      </c>
      <c r="C41" s="21"/>
      <c r="D41" s="176">
        <v>0</v>
      </c>
      <c r="E41" s="161"/>
      <c r="F41" s="137"/>
      <c r="G41" s="137"/>
      <c r="H41" s="141">
        <v>0</v>
      </c>
      <c r="I41" s="161"/>
      <c r="J41" s="137"/>
      <c r="K41" s="345"/>
      <c r="L41" s="345"/>
      <c r="M41" s="139"/>
      <c r="N41" s="136"/>
    </row>
    <row r="42" spans="1:14" ht="20.25">
      <c r="A42" s="79"/>
      <c r="B42" s="135"/>
      <c r="D42" s="138"/>
      <c r="E42" s="138"/>
      <c r="F42" s="137"/>
      <c r="G42" s="137"/>
      <c r="H42" s="138"/>
      <c r="I42" s="138"/>
      <c r="J42" s="137"/>
      <c r="K42" s="138"/>
      <c r="L42" s="138"/>
      <c r="M42" s="138"/>
      <c r="N42" s="138"/>
    </row>
    <row r="43" spans="1:14" ht="20.25">
      <c r="A43" s="79">
        <v>15</v>
      </c>
      <c r="B43" s="135" t="s">
        <v>347</v>
      </c>
      <c r="D43" s="176">
        <v>0</v>
      </c>
      <c r="E43" s="161"/>
      <c r="F43" s="137"/>
      <c r="G43" s="137"/>
      <c r="H43" s="141">
        <v>0</v>
      </c>
      <c r="I43" s="161"/>
      <c r="J43" s="137"/>
      <c r="K43" s="345"/>
      <c r="L43" s="345"/>
      <c r="M43" s="139"/>
      <c r="N43" s="136"/>
    </row>
    <row r="44" spans="2:14" ht="20.25">
      <c r="B44" s="135"/>
      <c r="D44" s="138"/>
      <c r="E44" s="138"/>
      <c r="F44" s="137"/>
      <c r="G44" s="137"/>
      <c r="H44" s="138"/>
      <c r="I44" s="138"/>
      <c r="J44" s="137"/>
      <c r="K44" s="138"/>
      <c r="L44" s="138"/>
      <c r="M44" s="138"/>
      <c r="N44" s="138"/>
    </row>
    <row r="45" spans="1:14" ht="20.25">
      <c r="A45" s="79">
        <v>16</v>
      </c>
      <c r="B45" s="135" t="s">
        <v>376</v>
      </c>
      <c r="D45" s="176">
        <v>0</v>
      </c>
      <c r="E45" s="138"/>
      <c r="F45" s="137"/>
      <c r="G45" s="137"/>
      <c r="H45" s="176">
        <v>0</v>
      </c>
      <c r="I45" s="138"/>
      <c r="J45" s="137"/>
      <c r="K45" s="345"/>
      <c r="L45" s="345"/>
      <c r="M45" s="139"/>
      <c r="N45" s="136"/>
    </row>
    <row r="46" spans="4:14" ht="20.25">
      <c r="D46" s="138"/>
      <c r="E46" s="138"/>
      <c r="F46" s="137"/>
      <c r="G46" s="137"/>
      <c r="H46" s="138"/>
      <c r="I46" s="138"/>
      <c r="J46" s="137"/>
      <c r="K46" s="138"/>
      <c r="L46" s="138"/>
      <c r="M46" s="138"/>
      <c r="N46" s="138"/>
    </row>
    <row r="47" spans="1:14" ht="20.25">
      <c r="A47" s="79">
        <v>17</v>
      </c>
      <c r="B47" s="135" t="s">
        <v>256</v>
      </c>
      <c r="D47" s="176">
        <v>0</v>
      </c>
      <c r="E47" s="138"/>
      <c r="F47" s="137"/>
      <c r="G47" s="137"/>
      <c r="H47" s="176">
        <v>0</v>
      </c>
      <c r="I47" s="138"/>
      <c r="J47" s="137"/>
      <c r="K47" s="345"/>
      <c r="L47" s="345"/>
      <c r="M47" s="139"/>
      <c r="N47" s="136"/>
    </row>
    <row r="48" spans="1:14" ht="20.25">
      <c r="A48" s="79"/>
      <c r="B48" s="135"/>
      <c r="D48" s="138"/>
      <c r="E48" s="138"/>
      <c r="F48" s="137"/>
      <c r="G48" s="137"/>
      <c r="H48" s="138"/>
      <c r="I48" s="138"/>
      <c r="J48" s="137"/>
      <c r="K48" s="138"/>
      <c r="L48" s="138"/>
      <c r="M48" s="138"/>
      <c r="N48" s="138"/>
    </row>
    <row r="49" spans="1:14" ht="81">
      <c r="A49" s="79">
        <v>16</v>
      </c>
      <c r="B49" s="70" t="s">
        <v>266</v>
      </c>
      <c r="D49" s="156">
        <f>SUM(D27:D47)</f>
        <v>0</v>
      </c>
      <c r="E49" s="162"/>
      <c r="F49" s="41"/>
      <c r="G49" s="41"/>
      <c r="H49" s="156">
        <f>SUM(H29:H47)</f>
        <v>0</v>
      </c>
      <c r="I49" s="162"/>
      <c r="J49" s="137"/>
      <c r="K49" s="347"/>
      <c r="L49" s="347"/>
      <c r="M49" s="139"/>
      <c r="N49" s="137"/>
    </row>
    <row r="50" spans="1:14" ht="20.25">
      <c r="A50" s="79"/>
      <c r="D50" s="41"/>
      <c r="E50" s="41"/>
      <c r="F50" s="57"/>
      <c r="G50" s="57"/>
      <c r="H50" s="41"/>
      <c r="I50" s="41"/>
      <c r="J50" s="137"/>
      <c r="K50" s="138"/>
      <c r="L50" s="138"/>
      <c r="M50" s="138"/>
      <c r="N50" s="138"/>
    </row>
    <row r="51" spans="1:14" ht="101.25">
      <c r="A51" s="79">
        <v>17</v>
      </c>
      <c r="B51" s="70" t="s">
        <v>309</v>
      </c>
      <c r="D51" s="156">
        <f>D49+D22+H22+H49</f>
        <v>0</v>
      </c>
      <c r="E51" s="162"/>
      <c r="F51" s="57"/>
      <c r="G51" s="57"/>
      <c r="H51" s="41"/>
      <c r="I51" s="41"/>
      <c r="J51" s="137"/>
      <c r="K51" s="138"/>
      <c r="L51" s="138"/>
      <c r="M51" s="138"/>
      <c r="N51" s="138"/>
    </row>
    <row r="52" ht="20.25">
      <c r="A52" s="79"/>
    </row>
    <row r="53" ht="20.25">
      <c r="A53" s="79"/>
    </row>
    <row r="54" spans="1:5" ht="81">
      <c r="A54" s="79">
        <v>18</v>
      </c>
      <c r="B54" s="290" t="s">
        <v>308</v>
      </c>
      <c r="D54" s="166" t="e">
        <f>D51/'Pg. 3 Program Level Data'!D19</f>
        <v>#DIV/0!</v>
      </c>
      <c r="E54" s="163"/>
    </row>
    <row r="55" ht="20.25">
      <c r="A55" s="79"/>
    </row>
  </sheetData>
  <sheetProtection/>
  <mergeCells count="26">
    <mergeCell ref="K45:L45"/>
    <mergeCell ref="K49:L49"/>
    <mergeCell ref="K47:L47"/>
    <mergeCell ref="A1:B1"/>
    <mergeCell ref="K1:N1"/>
    <mergeCell ref="J14:K14"/>
    <mergeCell ref="A8:B8"/>
    <mergeCell ref="J12:K12"/>
    <mergeCell ref="A3:N3"/>
    <mergeCell ref="D5:H5"/>
    <mergeCell ref="K39:L39"/>
    <mergeCell ref="J18:K18"/>
    <mergeCell ref="J20:K20"/>
    <mergeCell ref="J22:K22"/>
    <mergeCell ref="K41:L41"/>
    <mergeCell ref="K43:L43"/>
    <mergeCell ref="K29:L29"/>
    <mergeCell ref="K31:L31"/>
    <mergeCell ref="K33:L33"/>
    <mergeCell ref="K35:L35"/>
    <mergeCell ref="N18:O18"/>
    <mergeCell ref="N20:O20"/>
    <mergeCell ref="N22:O22"/>
    <mergeCell ref="A25:B25"/>
    <mergeCell ref="J16:K16"/>
    <mergeCell ref="K37:L37"/>
  </mergeCells>
  <hyperlinks>
    <hyperlink ref="L8" location="'Appendix A. Source Codes'!A1" display="Source Code"/>
    <hyperlink ref="C8" location="'Appendix B. Capital Cost Worksh'!A1" display="Go to Capital Cost Worksheet"/>
    <hyperlink ref="D6" location="'Pg.1 Overview'!A1" display="Go to Overview Page"/>
    <hyperlink ref="E6" location="'Pg. 6 PTE &amp; Cont Persnl Costs'!A1" display="&lt;&lt;&lt;&lt;&lt;&lt; Back"/>
    <hyperlink ref="H6" location="'Pg. 8 Unit Cost Analysis'!A1" display="Next &gt;&gt;&gt;&gt;&gt;&gt;"/>
  </hyperlinks>
  <printOptions/>
  <pageMargins left="0.75" right="0.75" top="1" bottom="1" header="0.5" footer="0.5"/>
  <pageSetup fitToHeight="1" fitToWidth="1" horizontalDpi="600" verticalDpi="600" orientation="portrait" scale="34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P61"/>
  <sheetViews>
    <sheetView showGridLines="0" zoomScale="70" zoomScaleNormal="70" zoomScalePageLayoutView="0" workbookViewId="0" topLeftCell="A1">
      <selection activeCell="H14" sqref="H14"/>
    </sheetView>
  </sheetViews>
  <sheetFormatPr defaultColWidth="9.140625" defaultRowHeight="12.75"/>
  <cols>
    <col min="1" max="1" width="45.8515625" style="0" customWidth="1"/>
    <col min="2" max="2" width="49.140625" style="0" customWidth="1"/>
    <col min="3" max="3" width="5.28125" style="21" customWidth="1"/>
    <col min="4" max="4" width="45.140625" style="0" customWidth="1"/>
    <col min="5" max="5" width="1.7109375" style="0" customWidth="1"/>
    <col min="6" max="6" width="4.8515625" style="94" customWidth="1"/>
    <col min="7" max="7" width="1.7109375" style="0" customWidth="1"/>
    <col min="8" max="8" width="101.57421875" style="0" customWidth="1"/>
    <col min="9" max="9" width="2.00390625" style="0" bestFit="1" customWidth="1"/>
    <col min="10" max="10" width="23.421875" style="0" bestFit="1" customWidth="1"/>
    <col min="11" max="11" width="4.28125" style="0" customWidth="1"/>
    <col min="12" max="12" width="24.57421875" style="0" bestFit="1" customWidth="1"/>
    <col min="13" max="13" width="9.8515625" style="0" customWidth="1"/>
    <col min="14" max="14" width="16.8515625" style="0" customWidth="1"/>
  </cols>
  <sheetData>
    <row r="1" spans="1:13" ht="175.5" customHeight="1" thickBot="1">
      <c r="A1" s="199" t="s">
        <v>336</v>
      </c>
      <c r="B1" s="200" t="s">
        <v>167</v>
      </c>
      <c r="C1" s="201"/>
      <c r="D1" s="200" t="s">
        <v>168</v>
      </c>
      <c r="E1" s="350" t="s">
        <v>278</v>
      </c>
      <c r="F1" s="350"/>
      <c r="G1" s="350"/>
      <c r="H1" s="350"/>
      <c r="I1" s="350"/>
      <c r="J1" s="350"/>
      <c r="K1" s="350"/>
      <c r="L1" s="350"/>
      <c r="M1" s="350"/>
    </row>
    <row r="2" spans="1:13" s="187" customFormat="1" ht="31.5" customHeight="1">
      <c r="A2" s="351" t="s">
        <v>343</v>
      </c>
      <c r="B2" s="352"/>
      <c r="C2" s="352"/>
      <c r="D2" s="353"/>
      <c r="E2" s="250"/>
      <c r="F2" s="250"/>
      <c r="G2" s="250"/>
      <c r="H2" s="250"/>
      <c r="I2" s="250"/>
      <c r="J2" s="250"/>
      <c r="K2" s="250"/>
      <c r="L2" s="250"/>
      <c r="M2" s="250"/>
    </row>
    <row r="3" spans="1:13" s="187" customFormat="1" ht="30" customHeight="1" thickBot="1">
      <c r="A3" s="259" t="s">
        <v>155</v>
      </c>
      <c r="B3" s="263" t="s">
        <v>341</v>
      </c>
      <c r="C3" s="264"/>
      <c r="D3" s="265" t="s">
        <v>342</v>
      </c>
      <c r="E3" s="250"/>
      <c r="F3" s="250"/>
      <c r="G3" s="250"/>
      <c r="H3" s="250"/>
      <c r="I3" s="250"/>
      <c r="J3" s="250"/>
      <c r="K3" s="250"/>
      <c r="L3" s="250"/>
      <c r="M3" s="250"/>
    </row>
    <row r="4" ht="12.75"/>
    <row r="5" spans="1:14" s="41" customFormat="1" ht="20.25">
      <c r="A5" s="39"/>
      <c r="B5" s="39"/>
      <c r="C5" s="56"/>
      <c r="D5" s="39"/>
      <c r="E5" s="39"/>
      <c r="F5" s="111"/>
      <c r="G5" s="39"/>
      <c r="H5" s="39"/>
      <c r="I5" s="39"/>
      <c r="L5" s="112"/>
      <c r="N5" s="112"/>
    </row>
    <row r="6" spans="1:12" s="76" customFormat="1" ht="43.5" customHeight="1">
      <c r="A6" s="272" t="s">
        <v>353</v>
      </c>
      <c r="B6" s="76" t="s">
        <v>177</v>
      </c>
      <c r="C6" s="91"/>
      <c r="D6" s="92" t="s">
        <v>154</v>
      </c>
      <c r="F6" s="93"/>
      <c r="H6" s="272" t="s">
        <v>178</v>
      </c>
      <c r="J6" s="76" t="s">
        <v>177</v>
      </c>
      <c r="L6" s="92" t="s">
        <v>154</v>
      </c>
    </row>
    <row r="7" spans="3:12" s="41" customFormat="1" ht="20.25">
      <c r="C7" s="57"/>
      <c r="F7" s="113"/>
      <c r="L7" s="97"/>
    </row>
    <row r="8" spans="1:12" s="41" customFormat="1" ht="20.25">
      <c r="A8" s="38" t="s">
        <v>311</v>
      </c>
      <c r="B8" s="55">
        <f>'Pg. 3 Program Level Data'!D9</f>
        <v>0</v>
      </c>
      <c r="C8" s="57"/>
      <c r="D8" s="55">
        <f>'Pg. 3 Program Level Data'!F9</f>
        <v>0</v>
      </c>
      <c r="E8" s="57"/>
      <c r="F8" s="113"/>
      <c r="G8" s="57"/>
      <c r="H8" s="38" t="s">
        <v>67</v>
      </c>
      <c r="I8" s="114"/>
      <c r="J8" s="98">
        <f>'Pg. 3 Program Level Data'!D19</f>
        <v>0</v>
      </c>
      <c r="K8" s="101"/>
      <c r="L8" s="55">
        <f>'Pg. 3 Program Level Data'!F19</f>
        <v>0</v>
      </c>
    </row>
    <row r="9" spans="1:11" s="41" customFormat="1" ht="20.25">
      <c r="A9" s="38"/>
      <c r="B9" s="89"/>
      <c r="C9" s="89"/>
      <c r="D9" s="57"/>
      <c r="E9" s="89"/>
      <c r="F9" s="113"/>
      <c r="G9" s="57"/>
      <c r="H9" s="38"/>
      <c r="I9" s="114"/>
      <c r="J9" s="115"/>
      <c r="K9" s="115"/>
    </row>
    <row r="10" spans="1:11" s="41" customFormat="1" ht="20.25">
      <c r="A10" s="38"/>
      <c r="C10" s="57"/>
      <c r="F10" s="113"/>
      <c r="H10" s="38"/>
      <c r="J10" s="84"/>
      <c r="K10" s="84"/>
    </row>
    <row r="11" spans="1:12" s="41" customFormat="1" ht="20.25">
      <c r="A11" s="38" t="s">
        <v>18</v>
      </c>
      <c r="B11" s="116">
        <f>'Pg. 3 Program Level Data'!D11</f>
        <v>0</v>
      </c>
      <c r="C11" s="117"/>
      <c r="D11" s="55">
        <f>'Pg. 3 Program Level Data'!F11</f>
        <v>0</v>
      </c>
      <c r="E11" s="57"/>
      <c r="F11" s="113"/>
      <c r="H11" s="38" t="s">
        <v>385</v>
      </c>
      <c r="I11" s="118"/>
      <c r="J11" s="98">
        <f>'Pg. 3 Program Level Data'!D21</f>
        <v>0</v>
      </c>
      <c r="K11" s="101"/>
      <c r="L11" s="55">
        <f>'Pg. 3 Program Level Data'!F21</f>
        <v>0</v>
      </c>
    </row>
    <row r="12" spans="1:11" s="41" customFormat="1" ht="20.25">
      <c r="A12" s="38"/>
      <c r="B12" s="54"/>
      <c r="C12" s="89"/>
      <c r="E12" s="54"/>
      <c r="F12" s="113"/>
      <c r="H12" s="40"/>
      <c r="J12" s="54"/>
      <c r="K12" s="54"/>
    </row>
    <row r="13" spans="1:13" s="41" customFormat="1" ht="20.25">
      <c r="A13" s="38"/>
      <c r="B13" s="57"/>
      <c r="C13" s="57"/>
      <c r="E13" s="57"/>
      <c r="F13" s="113"/>
      <c r="H13" s="40"/>
      <c r="J13" s="54"/>
      <c r="K13" s="54"/>
      <c r="L13" s="119" t="s">
        <v>74</v>
      </c>
      <c r="M13" s="120"/>
    </row>
    <row r="14" spans="1:13" s="41" customFormat="1" ht="23.25">
      <c r="A14" s="38" t="s">
        <v>312</v>
      </c>
      <c r="B14" s="55">
        <f>'Pg. 3 Program Level Data'!D13</f>
        <v>0</v>
      </c>
      <c r="C14" s="57"/>
      <c r="D14" s="55">
        <f>'Pg. 3 Program Level Data'!F13</f>
        <v>0</v>
      </c>
      <c r="E14" s="57"/>
      <c r="F14" s="113"/>
      <c r="H14" s="272" t="s">
        <v>356</v>
      </c>
      <c r="J14" s="121" t="e">
        <f>J11/J8-1</f>
        <v>#DIV/0!</v>
      </c>
      <c r="K14" s="121"/>
      <c r="L14" s="120" t="s">
        <v>77</v>
      </c>
      <c r="M14" s="331" t="s">
        <v>382</v>
      </c>
    </row>
    <row r="15" spans="1:13" s="41" customFormat="1" ht="20.25">
      <c r="A15" s="122"/>
      <c r="B15" s="123"/>
      <c r="C15" s="123"/>
      <c r="E15" s="123"/>
      <c r="F15" s="113"/>
      <c r="H15" s="38"/>
      <c r="L15" s="120" t="s">
        <v>78</v>
      </c>
      <c r="M15" s="331" t="s">
        <v>381</v>
      </c>
    </row>
    <row r="16" spans="1:13" s="41" customFormat="1" ht="20.25">
      <c r="A16" s="38"/>
      <c r="B16" s="57"/>
      <c r="C16" s="57"/>
      <c r="E16" s="57"/>
      <c r="F16" s="113"/>
      <c r="H16" s="39"/>
      <c r="L16" s="120" t="s">
        <v>79</v>
      </c>
      <c r="M16" s="331" t="s">
        <v>382</v>
      </c>
    </row>
    <row r="17" spans="1:8" s="41" customFormat="1" ht="40.5">
      <c r="A17" s="70" t="s">
        <v>313</v>
      </c>
      <c r="B17" s="55">
        <f>'Pg. 3 Program Level Data'!D15</f>
        <v>0</v>
      </c>
      <c r="C17" s="57"/>
      <c r="D17" s="55">
        <f>'Pg. 3 Program Level Data'!F15</f>
        <v>0</v>
      </c>
      <c r="E17" s="57"/>
      <c r="F17" s="113"/>
      <c r="H17" s="39"/>
    </row>
    <row r="18" spans="1:11" s="41" customFormat="1" ht="23.25">
      <c r="A18" s="38"/>
      <c r="B18" s="89"/>
      <c r="C18" s="89"/>
      <c r="E18" s="89"/>
      <c r="F18" s="113"/>
      <c r="H18" s="272" t="s">
        <v>81</v>
      </c>
      <c r="J18" s="68"/>
      <c r="K18" s="68"/>
    </row>
    <row r="19" spans="1:11" s="41" customFormat="1" ht="20.25">
      <c r="A19" s="287" t="s">
        <v>19</v>
      </c>
      <c r="B19" s="233"/>
      <c r="C19" s="57"/>
      <c r="F19" s="113"/>
      <c r="H19" s="38" t="s">
        <v>25</v>
      </c>
      <c r="J19" s="68"/>
      <c r="K19" s="68"/>
    </row>
    <row r="20" spans="1:8" s="41" customFormat="1" ht="20.25">
      <c r="A20" s="287" t="s">
        <v>20</v>
      </c>
      <c r="B20" s="288" t="e">
        <f>+B11/(365/B17)</f>
        <v>#DIV/0!</v>
      </c>
      <c r="C20" s="125"/>
      <c r="E20" s="125"/>
      <c r="F20" s="113"/>
      <c r="H20" s="41" t="s">
        <v>26</v>
      </c>
    </row>
    <row r="21" spans="1:11" s="41" customFormat="1" ht="20.25">
      <c r="A21" s="234" t="s">
        <v>21</v>
      </c>
      <c r="B21" s="288" t="e">
        <f>+B14/(365/B17)</f>
        <v>#DIV/0!</v>
      </c>
      <c r="C21" s="125"/>
      <c r="F21" s="113"/>
      <c r="H21" s="287" t="s">
        <v>69</v>
      </c>
      <c r="I21" s="233"/>
      <c r="J21" s="293" t="e">
        <f>+J8/'Pg. 8 Unit Cost Analysis'!B11</f>
        <v>#DIV/0!</v>
      </c>
      <c r="K21" s="84"/>
    </row>
    <row r="22" spans="1:11" s="41" customFormat="1" ht="27.75" customHeight="1">
      <c r="A22" s="289" t="s">
        <v>352</v>
      </c>
      <c r="B22" s="288">
        <f>'Pg. 3 Program Level Data'!D9</f>
        <v>0</v>
      </c>
      <c r="C22" s="125"/>
      <c r="F22" s="113"/>
      <c r="H22" s="287" t="s">
        <v>68</v>
      </c>
      <c r="I22" s="233"/>
      <c r="J22" s="293" t="e">
        <f>+J21/'Pg. 8 Unit Cost Analysis'!B17</f>
        <v>#DIV/0!</v>
      </c>
      <c r="K22" s="84"/>
    </row>
    <row r="23" spans="1:11" s="41" customFormat="1" ht="33" customHeight="1">
      <c r="A23" s="272" t="s">
        <v>354</v>
      </c>
      <c r="B23" s="271"/>
      <c r="C23" s="271"/>
      <c r="D23" s="127" t="s">
        <v>74</v>
      </c>
      <c r="F23" s="113"/>
      <c r="H23" s="287" t="s">
        <v>0</v>
      </c>
      <c r="I23" s="233" t="s">
        <v>0</v>
      </c>
      <c r="J23" s="294" t="s">
        <v>0</v>
      </c>
      <c r="K23" s="84"/>
    </row>
    <row r="24" spans="1:11" s="41" customFormat="1" ht="40.5">
      <c r="A24" s="290" t="s">
        <v>348</v>
      </c>
      <c r="B24" s="288" t="e">
        <f>+B20/$B$22-1</f>
        <v>#DIV/0!</v>
      </c>
      <c r="C24" s="270"/>
      <c r="D24" s="331" t="s">
        <v>380</v>
      </c>
      <c r="E24" s="57"/>
      <c r="F24" s="113"/>
      <c r="H24" s="287" t="s">
        <v>70</v>
      </c>
      <c r="I24" s="233" t="s">
        <v>0</v>
      </c>
      <c r="J24" s="293" t="e">
        <f>+J8/'Pg. 8 Unit Cost Analysis'!B14</f>
        <v>#DIV/0!</v>
      </c>
      <c r="K24" s="84"/>
    </row>
    <row r="25" spans="1:11" s="41" customFormat="1" ht="40.5">
      <c r="A25" s="290" t="s">
        <v>349</v>
      </c>
      <c r="B25" s="291" t="e">
        <f>+B21/$B$22-1</f>
        <v>#DIV/0!</v>
      </c>
      <c r="C25" s="270"/>
      <c r="D25" s="331" t="s">
        <v>380</v>
      </c>
      <c r="E25" s="57"/>
      <c r="F25" s="113"/>
      <c r="H25" s="287" t="s">
        <v>71</v>
      </c>
      <c r="I25" s="233" t="s">
        <v>0</v>
      </c>
      <c r="J25" s="293" t="e">
        <f>+J24/'Pg. 8 Unit Cost Analysis'!B17</f>
        <v>#DIV/0!</v>
      </c>
      <c r="K25" s="84"/>
    </row>
    <row r="26" spans="5:11" s="41" customFormat="1" ht="20.25">
      <c r="E26" s="57"/>
      <c r="F26" s="113"/>
      <c r="H26" s="287"/>
      <c r="I26" s="233"/>
      <c r="J26" s="294"/>
      <c r="K26" s="84"/>
    </row>
    <row r="27" spans="5:11" s="41" customFormat="1" ht="20.25">
      <c r="E27" s="90"/>
      <c r="F27" s="113"/>
      <c r="H27" s="287" t="s">
        <v>315</v>
      </c>
      <c r="I27" s="233"/>
      <c r="J27" s="293" t="e">
        <f>+J8/('Pg. 8 Unit Cost Analysis'!B22*(365/'Pg. 8 Unit Cost Analysis'!B17))</f>
        <v>#DIV/0!</v>
      </c>
      <c r="K27" s="84"/>
    </row>
    <row r="28" spans="1:11" s="41" customFormat="1" ht="20.25">
      <c r="A28" s="38" t="s">
        <v>350</v>
      </c>
      <c r="B28" s="55">
        <f>'Pg. 3 Program Level Data'!D17</f>
        <v>0</v>
      </c>
      <c r="C28" s="57"/>
      <c r="D28" s="55">
        <f>'Pg. 3 Program Level Data'!F17</f>
        <v>0</v>
      </c>
      <c r="E28" s="57"/>
      <c r="F28" s="113"/>
      <c r="H28" s="287" t="s">
        <v>316</v>
      </c>
      <c r="I28" s="233"/>
      <c r="J28" s="293" t="e">
        <f>+J27/'Pg. 8 Unit Cost Analysis'!B17</f>
        <v>#DIV/0!</v>
      </c>
      <c r="K28" s="84"/>
    </row>
    <row r="29" spans="1:11" s="41" customFormat="1" ht="20.25">
      <c r="A29" s="38"/>
      <c r="B29" s="123"/>
      <c r="C29" s="123"/>
      <c r="F29" s="113"/>
      <c r="H29" s="38"/>
      <c r="J29" s="84" t="s">
        <v>0</v>
      </c>
      <c r="K29" s="84"/>
    </row>
    <row r="30" spans="1:13" s="41" customFormat="1" ht="23.25">
      <c r="A30" s="287" t="s">
        <v>351</v>
      </c>
      <c r="B30" s="82"/>
      <c r="C30" s="82"/>
      <c r="D30" s="268" t="s">
        <v>74</v>
      </c>
      <c r="F30" s="113"/>
      <c r="H30" s="272" t="s">
        <v>355</v>
      </c>
      <c r="L30" s="119" t="s">
        <v>74</v>
      </c>
      <c r="M30" s="120"/>
    </row>
    <row r="31" spans="1:13" s="41" customFormat="1" ht="20.25">
      <c r="A31" s="287" t="s">
        <v>23</v>
      </c>
      <c r="B31" s="292" t="e">
        <f>+B20/B28</f>
        <v>#DIV/0!</v>
      </c>
      <c r="C31" s="269"/>
      <c r="D31" s="233" t="s">
        <v>75</v>
      </c>
      <c r="F31" s="113"/>
      <c r="H31" s="287" t="s">
        <v>317</v>
      </c>
      <c r="I31" s="233"/>
      <c r="J31" s="295" t="e">
        <f>J21/J27-1</f>
        <v>#DIV/0!</v>
      </c>
      <c r="K31" s="295"/>
      <c r="L31" s="331" t="s">
        <v>382</v>
      </c>
      <c r="M31" s="120"/>
    </row>
    <row r="32" spans="1:13" s="41" customFormat="1" ht="20.25">
      <c r="A32" s="287" t="s">
        <v>24</v>
      </c>
      <c r="B32" s="292" t="e">
        <f>+B21/B28</f>
        <v>#DIV/0!</v>
      </c>
      <c r="C32" s="269"/>
      <c r="D32" s="233" t="s">
        <v>75</v>
      </c>
      <c r="F32" s="113"/>
      <c r="H32" s="287"/>
      <c r="I32" s="233"/>
      <c r="J32" s="233"/>
      <c r="K32" s="233"/>
      <c r="L32" s="120"/>
      <c r="M32" s="120"/>
    </row>
    <row r="33" spans="1:13" s="41" customFormat="1" ht="20.25">
      <c r="A33" s="234" t="s">
        <v>314</v>
      </c>
      <c r="B33" s="292" t="e">
        <f>+B22/B28</f>
        <v>#DIV/0!</v>
      </c>
      <c r="C33" s="269"/>
      <c r="D33" s="233" t="s">
        <v>75</v>
      </c>
      <c r="F33" s="113"/>
      <c r="H33" s="287" t="s">
        <v>318</v>
      </c>
      <c r="I33" s="233"/>
      <c r="J33" s="295" t="e">
        <f>J24/J27-1</f>
        <v>#DIV/0!</v>
      </c>
      <c r="K33" s="295"/>
      <c r="L33" s="331" t="s">
        <v>382</v>
      </c>
      <c r="M33" s="120"/>
    </row>
    <row r="34" spans="1:13" s="41" customFormat="1" ht="20.25">
      <c r="A34" s="234"/>
      <c r="B34" s="270"/>
      <c r="C34" s="270"/>
      <c r="D34" s="233"/>
      <c r="F34" s="113"/>
      <c r="H34" s="287"/>
      <c r="I34" s="233"/>
      <c r="J34" s="233"/>
      <c r="K34" s="233"/>
      <c r="L34" s="120"/>
      <c r="M34" s="120"/>
    </row>
    <row r="35" spans="6:13" s="41" customFormat="1" ht="20.25">
      <c r="F35" s="113"/>
      <c r="H35" s="287" t="s">
        <v>80</v>
      </c>
      <c r="I35" s="233"/>
      <c r="J35" s="295" t="e">
        <f>J21/J24-1</f>
        <v>#DIV/0!</v>
      </c>
      <c r="K35" s="233"/>
      <c r="L35" s="331" t="s">
        <v>382</v>
      </c>
      <c r="M35" s="120"/>
    </row>
    <row r="36" spans="6:8" s="41" customFormat="1" ht="20.25">
      <c r="F36" s="113"/>
      <c r="H36" s="90"/>
    </row>
    <row r="37" spans="6:8" s="41" customFormat="1" ht="20.25">
      <c r="F37" s="113"/>
      <c r="H37" s="90"/>
    </row>
    <row r="38" spans="6:8" s="41" customFormat="1" ht="20.25">
      <c r="F38" s="113"/>
      <c r="H38" s="90"/>
    </row>
    <row r="39" spans="1:16" ht="15">
      <c r="A39" s="3"/>
      <c r="B39" s="3"/>
      <c r="C39" s="10"/>
      <c r="D39" s="4"/>
      <c r="E39" s="4"/>
      <c r="F39" s="95"/>
      <c r="G39" s="4"/>
      <c r="H39" s="4"/>
      <c r="I39" s="4"/>
      <c r="J39" s="4"/>
      <c r="K39" s="4"/>
      <c r="L39" s="4"/>
      <c r="M39" s="4"/>
      <c r="N39" s="4"/>
      <c r="O39" s="4"/>
      <c r="P39" s="4"/>
    </row>
    <row r="40" spans="1:16" ht="15">
      <c r="A40" s="4"/>
      <c r="B40" s="4"/>
      <c r="C40" s="8"/>
      <c r="D40" s="4"/>
      <c r="E40" s="4"/>
      <c r="F40" s="95"/>
      <c r="G40" s="4"/>
      <c r="H40" s="4"/>
      <c r="I40" s="4"/>
      <c r="J40" s="4"/>
      <c r="K40" s="4"/>
      <c r="L40" s="4"/>
      <c r="M40" s="4"/>
      <c r="N40" s="4"/>
      <c r="O40" s="4"/>
      <c r="P40" s="4"/>
    </row>
    <row r="41" spans="1:16" ht="15">
      <c r="A41" s="4" t="s">
        <v>0</v>
      </c>
      <c r="B41" s="4"/>
      <c r="C41" s="8"/>
      <c r="D41" s="4"/>
      <c r="E41" s="4"/>
      <c r="F41" s="95"/>
      <c r="G41" s="4"/>
      <c r="H41" s="4"/>
      <c r="I41" s="4"/>
      <c r="J41" s="4"/>
      <c r="K41" s="4"/>
      <c r="L41" s="4"/>
      <c r="M41" s="4"/>
      <c r="N41" s="4"/>
      <c r="O41" s="4"/>
      <c r="P41" s="4"/>
    </row>
    <row r="42" spans="1:16" ht="15">
      <c r="A42" s="4" t="s">
        <v>0</v>
      </c>
      <c r="B42" s="4"/>
      <c r="C42" s="8"/>
      <c r="D42" s="4"/>
      <c r="E42" s="4"/>
      <c r="F42" s="95"/>
      <c r="G42" s="4"/>
      <c r="H42" s="4"/>
      <c r="I42" s="4"/>
      <c r="J42" s="4"/>
      <c r="K42" s="4"/>
      <c r="L42" s="4"/>
      <c r="M42" s="4"/>
      <c r="N42" s="4"/>
      <c r="O42" s="4"/>
      <c r="P42" s="4"/>
    </row>
    <row r="43" spans="1:16" ht="15">
      <c r="A43" s="4"/>
      <c r="B43" s="4"/>
      <c r="C43" s="8"/>
      <c r="D43" s="4"/>
      <c r="E43" s="4"/>
      <c r="F43" s="95"/>
      <c r="G43" s="4"/>
      <c r="H43" s="4"/>
      <c r="I43" s="4"/>
      <c r="J43" s="4"/>
      <c r="K43" s="4"/>
      <c r="L43" s="4"/>
      <c r="M43" s="4"/>
      <c r="N43" s="4"/>
      <c r="O43" s="4"/>
      <c r="P43" s="4"/>
    </row>
    <row r="44" spans="1:16" ht="15">
      <c r="A44" s="4"/>
      <c r="B44" s="4"/>
      <c r="C44" s="8"/>
      <c r="D44" s="4"/>
      <c r="E44" s="4"/>
      <c r="F44" s="95"/>
      <c r="G44" s="4"/>
      <c r="H44" s="4"/>
      <c r="I44" s="4"/>
      <c r="J44" s="4"/>
      <c r="K44" s="4"/>
      <c r="L44" s="4"/>
      <c r="M44" s="4"/>
      <c r="N44" s="4"/>
      <c r="O44" s="4"/>
      <c r="P44" s="4"/>
    </row>
    <row r="45" spans="1:16" ht="15">
      <c r="A45" s="4"/>
      <c r="B45" s="4"/>
      <c r="C45" s="8"/>
      <c r="D45" s="4"/>
      <c r="E45" s="4"/>
      <c r="F45" s="95"/>
      <c r="G45" s="4"/>
      <c r="H45" s="4"/>
      <c r="I45" s="4"/>
      <c r="J45" s="4"/>
      <c r="K45" s="4"/>
      <c r="L45" s="4"/>
      <c r="M45" s="4"/>
      <c r="N45" s="4"/>
      <c r="O45" s="4"/>
      <c r="P45" s="4"/>
    </row>
    <row r="46" spans="1:16" ht="15">
      <c r="A46" s="4"/>
      <c r="B46" s="4"/>
      <c r="C46" s="8"/>
      <c r="D46" s="4"/>
      <c r="E46" s="4"/>
      <c r="F46" s="95"/>
      <c r="G46" s="4"/>
      <c r="H46" s="4"/>
      <c r="I46" s="4"/>
      <c r="J46" s="4"/>
      <c r="K46" s="4"/>
      <c r="L46" s="4"/>
      <c r="M46" s="4"/>
      <c r="N46" s="4"/>
      <c r="O46" s="4"/>
      <c r="P46" s="4"/>
    </row>
    <row r="47" spans="1:16" ht="15">
      <c r="A47" s="4"/>
      <c r="B47" s="4"/>
      <c r="C47" s="8"/>
      <c r="D47" s="4"/>
      <c r="E47" s="4"/>
      <c r="F47" s="95"/>
      <c r="G47" s="4"/>
      <c r="H47" s="4"/>
      <c r="I47" s="4"/>
      <c r="J47" s="4"/>
      <c r="K47" s="4"/>
      <c r="L47" s="4"/>
      <c r="M47" s="4"/>
      <c r="N47" s="4"/>
      <c r="O47" s="4"/>
      <c r="P47" s="4"/>
    </row>
    <row r="48" spans="1:16" ht="15">
      <c r="A48" s="4"/>
      <c r="B48" s="4"/>
      <c r="C48" s="8"/>
      <c r="D48" s="4"/>
      <c r="E48" s="4"/>
      <c r="F48" s="95"/>
      <c r="G48" s="4"/>
      <c r="H48" s="4"/>
      <c r="I48" s="4"/>
      <c r="J48" s="4"/>
      <c r="K48" s="4"/>
      <c r="L48" s="4"/>
      <c r="M48" s="4"/>
      <c r="N48" s="4"/>
      <c r="O48" s="4"/>
      <c r="P48" s="4"/>
    </row>
    <row r="49" spans="1:16" ht="15">
      <c r="A49" s="4"/>
      <c r="B49" s="4"/>
      <c r="C49" s="8"/>
      <c r="D49" s="4"/>
      <c r="E49" s="4"/>
      <c r="F49" s="95"/>
      <c r="G49" s="4"/>
      <c r="H49" s="4"/>
      <c r="I49" s="4"/>
      <c r="J49" s="4"/>
      <c r="K49" s="4"/>
      <c r="L49" s="4"/>
      <c r="M49" s="4"/>
      <c r="N49" s="4"/>
      <c r="O49" s="4"/>
      <c r="P49" s="4"/>
    </row>
    <row r="50" spans="1:16" ht="15">
      <c r="A50" s="4"/>
      <c r="B50" s="4"/>
      <c r="C50" s="8"/>
      <c r="D50" s="4"/>
      <c r="E50" s="4"/>
      <c r="F50" s="95"/>
      <c r="G50" s="4"/>
      <c r="H50" s="4"/>
      <c r="I50" s="4"/>
      <c r="J50" s="4"/>
      <c r="K50" s="4"/>
      <c r="L50" s="4"/>
      <c r="M50" s="4"/>
      <c r="N50" s="4"/>
      <c r="O50" s="4"/>
      <c r="P50" s="4"/>
    </row>
    <row r="51" spans="1:16" ht="15">
      <c r="A51" s="4"/>
      <c r="B51" s="4"/>
      <c r="C51" s="8"/>
      <c r="D51" s="4"/>
      <c r="E51" s="4"/>
      <c r="F51" s="95"/>
      <c r="G51" s="4"/>
      <c r="H51" s="4"/>
      <c r="I51" s="4"/>
      <c r="J51" s="4"/>
      <c r="K51" s="4"/>
      <c r="L51" s="4"/>
      <c r="M51" s="4"/>
      <c r="N51" s="4"/>
      <c r="O51" s="4"/>
      <c r="P51" s="4"/>
    </row>
    <row r="52" spans="1:16" ht="15">
      <c r="A52" s="4"/>
      <c r="B52" s="4"/>
      <c r="C52" s="8"/>
      <c r="D52" s="4"/>
      <c r="E52" s="4"/>
      <c r="F52" s="95"/>
      <c r="G52" s="4"/>
      <c r="H52" s="4"/>
      <c r="I52" s="4"/>
      <c r="J52" s="4"/>
      <c r="K52" s="4"/>
      <c r="L52" s="4"/>
      <c r="M52" s="4"/>
      <c r="N52" s="4"/>
      <c r="O52" s="4"/>
      <c r="P52" s="4"/>
    </row>
    <row r="53" spans="1:16" ht="15">
      <c r="A53" s="4"/>
      <c r="B53" s="4"/>
      <c r="C53" s="8"/>
      <c r="D53" s="4"/>
      <c r="E53" s="4"/>
      <c r="F53" s="95"/>
      <c r="G53" s="4"/>
      <c r="H53" s="4"/>
      <c r="I53" s="4"/>
      <c r="J53" s="4"/>
      <c r="K53" s="4"/>
      <c r="L53" s="4"/>
      <c r="M53" s="4"/>
      <c r="N53" s="4"/>
      <c r="O53" s="4"/>
      <c r="P53" s="4"/>
    </row>
    <row r="54" spans="1:16" ht="15">
      <c r="A54" s="4"/>
      <c r="B54" s="4"/>
      <c r="C54" s="8"/>
      <c r="D54" s="4"/>
      <c r="E54" s="4"/>
      <c r="F54" s="95"/>
      <c r="G54" s="4"/>
      <c r="H54" s="4"/>
      <c r="I54" s="4"/>
      <c r="J54" s="4"/>
      <c r="K54" s="4"/>
      <c r="L54" s="4"/>
      <c r="M54" s="4"/>
      <c r="N54" s="4"/>
      <c r="O54" s="4"/>
      <c r="P54" s="4"/>
    </row>
    <row r="55" spans="1:16" ht="15">
      <c r="A55" s="4"/>
      <c r="B55" s="4"/>
      <c r="C55" s="8"/>
      <c r="D55" s="4"/>
      <c r="E55" s="4"/>
      <c r="F55" s="95"/>
      <c r="G55" s="4"/>
      <c r="H55" s="4"/>
      <c r="I55" s="4"/>
      <c r="J55" s="4"/>
      <c r="K55" s="4"/>
      <c r="L55" s="4"/>
      <c r="M55" s="4"/>
      <c r="N55" s="4"/>
      <c r="O55" s="4"/>
      <c r="P55" s="4"/>
    </row>
    <row r="56" spans="1:16" ht="15">
      <c r="A56" s="4"/>
      <c r="B56" s="4"/>
      <c r="C56" s="8"/>
      <c r="D56" s="4"/>
      <c r="E56" s="4"/>
      <c r="F56" s="95"/>
      <c r="G56" s="4"/>
      <c r="H56" s="4"/>
      <c r="I56" s="4"/>
      <c r="J56" s="4"/>
      <c r="K56" s="4"/>
      <c r="L56" s="4"/>
      <c r="M56" s="4"/>
      <c r="N56" s="4"/>
      <c r="O56" s="4"/>
      <c r="P56" s="4"/>
    </row>
    <row r="57" spans="1:16" ht="15">
      <c r="A57" s="4"/>
      <c r="B57" s="4"/>
      <c r="C57" s="8"/>
      <c r="D57" s="4"/>
      <c r="E57" s="4"/>
      <c r="F57" s="95"/>
      <c r="G57" s="4"/>
      <c r="H57" s="4"/>
      <c r="I57" s="4"/>
      <c r="J57" s="4"/>
      <c r="K57" s="4"/>
      <c r="L57" s="4"/>
      <c r="M57" s="4"/>
      <c r="N57" s="4"/>
      <c r="O57" s="4"/>
      <c r="P57" s="4"/>
    </row>
    <row r="58" spans="1:16" ht="15">
      <c r="A58" s="4"/>
      <c r="B58" s="4"/>
      <c r="C58" s="8"/>
      <c r="D58" s="4"/>
      <c r="E58" s="4"/>
      <c r="F58" s="95"/>
      <c r="G58" s="4"/>
      <c r="H58" s="4"/>
      <c r="I58" s="4"/>
      <c r="J58" s="4"/>
      <c r="K58" s="4"/>
      <c r="L58" s="4"/>
      <c r="M58" s="4"/>
      <c r="N58" s="4"/>
      <c r="O58" s="4"/>
      <c r="P58" s="4"/>
    </row>
    <row r="59" spans="1:16" ht="15">
      <c r="A59" s="4"/>
      <c r="B59" s="4"/>
      <c r="C59" s="8"/>
      <c r="D59" s="4"/>
      <c r="E59" s="4"/>
      <c r="F59" s="95"/>
      <c r="G59" s="4"/>
      <c r="H59" s="4"/>
      <c r="I59" s="4"/>
      <c r="J59" s="4"/>
      <c r="K59" s="4"/>
      <c r="L59" s="4"/>
      <c r="M59" s="4"/>
      <c r="N59" s="4"/>
      <c r="O59" s="4"/>
      <c r="P59" s="4"/>
    </row>
    <row r="60" spans="1:16" ht="15">
      <c r="A60" s="4"/>
      <c r="B60" s="4"/>
      <c r="C60" s="8"/>
      <c r="D60" s="4"/>
      <c r="E60" s="4"/>
      <c r="F60" s="95"/>
      <c r="G60" s="4"/>
      <c r="H60" s="4"/>
      <c r="I60" s="4"/>
      <c r="L60" s="4"/>
      <c r="M60" s="4"/>
      <c r="N60" s="4"/>
      <c r="O60" s="4"/>
      <c r="P60" s="4"/>
    </row>
    <row r="61" spans="1:16" ht="15">
      <c r="A61" s="4"/>
      <c r="B61" s="4"/>
      <c r="C61" s="8"/>
      <c r="D61" s="4"/>
      <c r="E61" s="4"/>
      <c r="F61" s="95"/>
      <c r="G61" s="4"/>
      <c r="H61" s="4"/>
      <c r="I61" s="4"/>
      <c r="M61" s="4"/>
      <c r="N61" s="4"/>
      <c r="O61" s="4"/>
      <c r="P61" s="4"/>
    </row>
  </sheetData>
  <sheetProtection password="C943" sheet="1" objects="1" scenarios="1"/>
  <mergeCells count="2">
    <mergeCell ref="E1:M1"/>
    <mergeCell ref="A2:D2"/>
  </mergeCells>
  <hyperlinks>
    <hyperlink ref="D6" location="'Appendix A. Source Codes'!A1" display="Source Code"/>
    <hyperlink ref="L6" location="'Appendix A. Source Codes'!A1" display="Source Code"/>
    <hyperlink ref="A3" location="'Pg.1 Overview'!A1" display="Go to Overview Page"/>
    <hyperlink ref="B3" location="'Pg. 7 Non-Personnel Costs'!A1" display="&lt;&lt;&lt;&lt;&lt;&lt; Back"/>
    <hyperlink ref="D3" location="'Pg. 9 Personnel Cost Analysis'!A1" display="Next &gt;&gt;&gt;&gt;&gt;&gt;"/>
  </hyperlinks>
  <printOptions horizontalCentered="1"/>
  <pageMargins left="0.75" right="0.75" top="1" bottom="1" header="0.5" footer="0.5"/>
  <pageSetup fitToHeight="1" fitToWidth="1" horizontalDpi="600" verticalDpi="600" orientation="portrait" scale="28" r:id="rId3"/>
  <headerFooter alignWithMargins="0">
    <oddFooter>&amp;RAnalysis Page 1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R79"/>
  <sheetViews>
    <sheetView showGridLines="0" zoomScale="50" zoomScaleNormal="50" zoomScalePageLayoutView="0" workbookViewId="0" topLeftCell="A1">
      <selection activeCell="L3" sqref="L3"/>
    </sheetView>
  </sheetViews>
  <sheetFormatPr defaultColWidth="9.140625" defaultRowHeight="12.75"/>
  <cols>
    <col min="1" max="1" width="56.140625" style="0" customWidth="1"/>
    <col min="2" max="2" width="38.28125" style="0" customWidth="1"/>
    <col min="3" max="3" width="1.7109375" style="0" customWidth="1"/>
    <col min="4" max="4" width="30.8515625" style="0" customWidth="1"/>
    <col min="5" max="5" width="1.7109375" style="0" customWidth="1"/>
    <col min="6" max="6" width="35.421875" style="0" customWidth="1"/>
    <col min="7" max="7" width="1.7109375" style="0" customWidth="1"/>
    <col min="8" max="8" width="14.8515625" style="0" customWidth="1"/>
    <col min="9" max="9" width="1.7109375" style="0" customWidth="1"/>
    <col min="10" max="10" width="18.140625" style="0" customWidth="1"/>
    <col min="11" max="11" width="1.7109375" style="0" customWidth="1"/>
    <col min="12" max="12" width="23.57421875" style="0" customWidth="1"/>
    <col min="13" max="13" width="7.57421875" style="0" customWidth="1"/>
    <col min="14" max="14" width="21.140625" style="0" customWidth="1"/>
    <col min="16" max="16" width="16.57421875" style="0" customWidth="1"/>
    <col min="17" max="17" width="2.28125" style="0" customWidth="1"/>
    <col min="18" max="18" width="13.140625" style="0" customWidth="1"/>
  </cols>
  <sheetData>
    <row r="1" spans="1:14" ht="175.5" customHeight="1" thickBot="1">
      <c r="A1" s="199" t="s">
        <v>110</v>
      </c>
      <c r="B1" s="202" t="s">
        <v>161</v>
      </c>
      <c r="C1" s="203"/>
      <c r="D1" s="202" t="s">
        <v>162</v>
      </c>
      <c r="E1" s="355" t="s">
        <v>344</v>
      </c>
      <c r="F1" s="355"/>
      <c r="G1" s="355"/>
      <c r="H1" s="355"/>
      <c r="I1" s="355"/>
      <c r="J1" s="355"/>
      <c r="K1" s="355"/>
      <c r="L1" s="355"/>
      <c r="M1" s="355"/>
      <c r="N1" s="355"/>
    </row>
    <row r="2" spans="1:14" s="187" customFormat="1" ht="19.5" customHeight="1">
      <c r="A2" s="194"/>
      <c r="B2" s="195"/>
      <c r="C2" s="196"/>
      <c r="D2" s="195"/>
      <c r="E2" s="197"/>
      <c r="F2" s="356" t="s">
        <v>343</v>
      </c>
      <c r="G2" s="357"/>
      <c r="H2" s="357"/>
      <c r="I2" s="357"/>
      <c r="J2" s="357"/>
      <c r="K2" s="357"/>
      <c r="L2" s="358"/>
      <c r="M2" s="197"/>
      <c r="N2" s="197"/>
    </row>
    <row r="3" spans="6:12" ht="26.25" thickBot="1">
      <c r="F3" s="259" t="s">
        <v>155</v>
      </c>
      <c r="G3" s="260"/>
      <c r="H3" s="261" t="s">
        <v>341</v>
      </c>
      <c r="I3" s="260"/>
      <c r="J3" s="260"/>
      <c r="K3" s="260"/>
      <c r="L3" s="262" t="s">
        <v>342</v>
      </c>
    </row>
    <row r="4" spans="1:18" ht="20.25">
      <c r="A4" s="38" t="s">
        <v>180</v>
      </c>
      <c r="B4" s="38"/>
      <c r="C4" s="38"/>
      <c r="D4" s="41"/>
      <c r="E4" s="41"/>
      <c r="F4" s="52" t="s">
        <v>0</v>
      </c>
      <c r="G4" s="52"/>
      <c r="H4" s="41"/>
      <c r="I4" s="41"/>
      <c r="J4" s="38" t="s">
        <v>0</v>
      </c>
      <c r="K4" s="38"/>
      <c r="L4" s="41"/>
      <c r="M4" s="41"/>
      <c r="N4" s="38" t="s">
        <v>0</v>
      </c>
      <c r="O4" s="41"/>
      <c r="P4" s="41"/>
      <c r="Q4" s="41"/>
      <c r="R4" s="41"/>
    </row>
    <row r="5" spans="1:18" ht="42" customHeight="1">
      <c r="A5" s="38" t="s">
        <v>0</v>
      </c>
      <c r="B5" s="38" t="s">
        <v>7</v>
      </c>
      <c r="C5" s="38"/>
      <c r="D5" s="92" t="s">
        <v>154</v>
      </c>
      <c r="E5" s="41"/>
      <c r="F5" s="52" t="s">
        <v>12</v>
      </c>
      <c r="G5" s="52"/>
      <c r="H5" s="92" t="s">
        <v>154</v>
      </c>
      <c r="I5" s="41"/>
      <c r="J5" s="38" t="s">
        <v>13</v>
      </c>
      <c r="K5" s="38"/>
      <c r="L5" s="92" t="s">
        <v>154</v>
      </c>
      <c r="M5" s="41"/>
      <c r="N5" s="38" t="s">
        <v>179</v>
      </c>
      <c r="O5" s="41"/>
      <c r="P5" s="41"/>
      <c r="Q5" s="41"/>
      <c r="R5" s="41"/>
    </row>
    <row r="6" spans="1:18" ht="20.25">
      <c r="A6" s="110" t="s">
        <v>90</v>
      </c>
      <c r="B6" s="54"/>
      <c r="C6" s="38"/>
      <c r="D6" s="54"/>
      <c r="E6" s="41"/>
      <c r="F6" s="97"/>
      <c r="G6" s="52"/>
      <c r="H6" s="54"/>
      <c r="I6" s="41"/>
      <c r="J6" s="39"/>
      <c r="K6" s="38"/>
      <c r="L6" s="54"/>
      <c r="M6" s="41"/>
      <c r="N6" s="39"/>
      <c r="O6" s="41"/>
      <c r="P6" s="41"/>
      <c r="Q6" s="41"/>
      <c r="R6" s="41"/>
    </row>
    <row r="7" spans="1:18" ht="20.25">
      <c r="A7" s="39" t="s">
        <v>8</v>
      </c>
      <c r="B7" s="55">
        <f>'Pg. 4 FTE Persnl Costs'!D10</f>
        <v>0</v>
      </c>
      <c r="C7" s="57"/>
      <c r="D7" s="55">
        <f>'Pg. 4 FTE Persnl Costs'!F10</f>
        <v>0</v>
      </c>
      <c r="E7" s="41"/>
      <c r="F7" s="81">
        <f>'Pg. 4 FTE Persnl Costs'!D24</f>
        <v>0</v>
      </c>
      <c r="G7" s="84"/>
      <c r="H7" s="55">
        <f>'Pg. 4 FTE Persnl Costs'!F24</f>
        <v>0</v>
      </c>
      <c r="I7" s="41"/>
      <c r="J7" s="55">
        <f>'Pg. 4 FTE Persnl Costs'!D38</f>
        <v>0</v>
      </c>
      <c r="K7" s="57"/>
      <c r="L7" s="55">
        <f>'Pg. 4 FTE Persnl Costs'!F38</f>
        <v>0</v>
      </c>
      <c r="M7" s="41"/>
      <c r="N7" s="81">
        <f>+B7*F7*J7*52</f>
        <v>0</v>
      </c>
      <c r="O7" s="41"/>
      <c r="P7" s="41"/>
      <c r="Q7" s="41"/>
      <c r="R7" s="41"/>
    </row>
    <row r="8" spans="1:18" ht="20.25">
      <c r="A8" s="39" t="s">
        <v>9</v>
      </c>
      <c r="B8" s="55">
        <f>'Pg. 4 FTE Persnl Costs'!D11</f>
        <v>0</v>
      </c>
      <c r="C8" s="57"/>
      <c r="D8" s="55">
        <f>'Pg. 4 FTE Persnl Costs'!F11</f>
        <v>0</v>
      </c>
      <c r="E8" s="41"/>
      <c r="F8" s="81">
        <f>'Pg. 4 FTE Persnl Costs'!D25</f>
        <v>0</v>
      </c>
      <c r="G8" s="84"/>
      <c r="H8" s="55">
        <f>'Pg. 4 FTE Persnl Costs'!F25</f>
        <v>0</v>
      </c>
      <c r="I8" s="41"/>
      <c r="J8" s="55">
        <f>'Pg. 4 FTE Persnl Costs'!D39</f>
        <v>0</v>
      </c>
      <c r="K8" s="57"/>
      <c r="L8" s="55">
        <f>'Pg. 4 FTE Persnl Costs'!F39</f>
        <v>0</v>
      </c>
      <c r="M8" s="41"/>
      <c r="N8" s="81">
        <f aca="true" t="shared" si="0" ref="N8:N14">+B8*F8*J8*52</f>
        <v>0</v>
      </c>
      <c r="O8" s="41"/>
      <c r="P8" s="41"/>
      <c r="Q8" s="41"/>
      <c r="R8" s="41"/>
    </row>
    <row r="9" spans="1:18" ht="20.25">
      <c r="A9" s="39" t="s">
        <v>10</v>
      </c>
      <c r="B9" s="55">
        <f>'Pg. 4 FTE Persnl Costs'!D12</f>
        <v>0</v>
      </c>
      <c r="C9" s="57"/>
      <c r="D9" s="55">
        <f>'Pg. 4 FTE Persnl Costs'!F12</f>
        <v>0</v>
      </c>
      <c r="E9" s="41"/>
      <c r="F9" s="81">
        <f>'Pg. 4 FTE Persnl Costs'!D26</f>
        <v>0</v>
      </c>
      <c r="G9" s="84"/>
      <c r="H9" s="55">
        <f>'Pg. 4 FTE Persnl Costs'!F26</f>
        <v>0</v>
      </c>
      <c r="I9" s="41"/>
      <c r="J9" s="55">
        <f>'Pg. 4 FTE Persnl Costs'!D40</f>
        <v>0</v>
      </c>
      <c r="K9" s="57"/>
      <c r="L9" s="55">
        <f>'Pg. 4 FTE Persnl Costs'!F40</f>
        <v>0</v>
      </c>
      <c r="M9" s="41"/>
      <c r="N9" s="81">
        <f t="shared" si="0"/>
        <v>0</v>
      </c>
      <c r="O9" s="41"/>
      <c r="P9" s="41"/>
      <c r="Q9" s="41"/>
      <c r="R9" s="41"/>
    </row>
    <row r="10" spans="1:18" ht="20.25">
      <c r="A10" s="39" t="s">
        <v>383</v>
      </c>
      <c r="B10" s="55">
        <f>'Pg. 4 FTE Persnl Costs'!D13</f>
        <v>0</v>
      </c>
      <c r="C10" s="57"/>
      <c r="D10" s="55">
        <f>'Pg. 4 FTE Persnl Costs'!F13</f>
        <v>0</v>
      </c>
      <c r="E10" s="41"/>
      <c r="F10" s="81">
        <f>'Pg. 4 FTE Persnl Costs'!D27</f>
        <v>0</v>
      </c>
      <c r="G10" s="84"/>
      <c r="H10" s="55">
        <f>'Pg. 4 FTE Persnl Costs'!F27</f>
        <v>0</v>
      </c>
      <c r="I10" s="41"/>
      <c r="J10" s="55">
        <f>'Pg. 4 FTE Persnl Costs'!D41</f>
        <v>0</v>
      </c>
      <c r="K10" s="57"/>
      <c r="L10" s="55">
        <f>'Pg. 4 FTE Persnl Costs'!F41</f>
        <v>0</v>
      </c>
      <c r="M10" s="41"/>
      <c r="N10" s="81">
        <f t="shared" si="0"/>
        <v>0</v>
      </c>
      <c r="O10" s="41"/>
      <c r="P10" s="41"/>
      <c r="Q10" s="41"/>
      <c r="R10" s="41"/>
    </row>
    <row r="11" spans="1:18" ht="20.25">
      <c r="A11" s="39" t="s">
        <v>373</v>
      </c>
      <c r="B11" s="55">
        <f>'Pg. 4 FTE Persnl Costs'!D14</f>
        <v>0</v>
      </c>
      <c r="C11" s="57"/>
      <c r="D11" s="55">
        <f>'Pg. 4 FTE Persnl Costs'!F14</f>
        <v>0</v>
      </c>
      <c r="E11" s="41"/>
      <c r="F11" s="81">
        <f>'Pg. 4 FTE Persnl Costs'!D28</f>
        <v>0</v>
      </c>
      <c r="G11" s="84"/>
      <c r="H11" s="55">
        <f>'Pg. 4 FTE Persnl Costs'!F28</f>
        <v>0</v>
      </c>
      <c r="I11" s="41"/>
      <c r="J11" s="55">
        <f>'Pg. 4 FTE Persnl Costs'!D42</f>
        <v>0</v>
      </c>
      <c r="K11" s="57"/>
      <c r="L11" s="55">
        <f>'Pg. 4 FTE Persnl Costs'!F42</f>
        <v>0</v>
      </c>
      <c r="M11" s="41"/>
      <c r="N11" s="98">
        <f t="shared" si="0"/>
        <v>0</v>
      </c>
      <c r="O11" s="41"/>
      <c r="P11" s="41"/>
      <c r="Q11" s="41"/>
      <c r="R11" s="41"/>
    </row>
    <row r="12" spans="1:18" ht="20.25">
      <c r="A12" s="39" t="s">
        <v>374</v>
      </c>
      <c r="B12" s="55">
        <f>'Pg. 4 FTE Persnl Costs'!D15</f>
        <v>0</v>
      </c>
      <c r="C12" s="57"/>
      <c r="D12" s="55">
        <f>'Pg. 4 FTE Persnl Costs'!F15</f>
        <v>0</v>
      </c>
      <c r="E12" s="41"/>
      <c r="F12" s="81">
        <f>'Pg. 4 FTE Persnl Costs'!D29</f>
        <v>0</v>
      </c>
      <c r="G12" s="84"/>
      <c r="H12" s="55">
        <f>'Pg. 4 FTE Persnl Costs'!F29</f>
        <v>0</v>
      </c>
      <c r="I12" s="41"/>
      <c r="J12" s="55">
        <f>'Pg. 4 FTE Persnl Costs'!D43</f>
        <v>0</v>
      </c>
      <c r="K12" s="57"/>
      <c r="L12" s="55">
        <f>'Pg. 4 FTE Persnl Costs'!F43</f>
        <v>0</v>
      </c>
      <c r="M12" s="41"/>
      <c r="N12" s="98">
        <f t="shared" si="0"/>
        <v>0</v>
      </c>
      <c r="O12" s="41"/>
      <c r="P12" s="41"/>
      <c r="Q12" s="41"/>
      <c r="R12" s="41"/>
    </row>
    <row r="13" spans="1:18" ht="20.25">
      <c r="A13" s="39" t="s">
        <v>11</v>
      </c>
      <c r="B13" s="55">
        <f>'Pg. 4 FTE Persnl Costs'!D16</f>
        <v>0</v>
      </c>
      <c r="C13" s="57"/>
      <c r="D13" s="55">
        <f>'Pg. 4 FTE Persnl Costs'!F16</f>
        <v>0</v>
      </c>
      <c r="E13" s="41"/>
      <c r="F13" s="81">
        <f>'Pg. 4 FTE Persnl Costs'!D30</f>
        <v>0</v>
      </c>
      <c r="G13" s="84"/>
      <c r="H13" s="55">
        <f>'Pg. 4 FTE Persnl Costs'!F30</f>
        <v>0</v>
      </c>
      <c r="I13" s="41"/>
      <c r="J13" s="55">
        <f>'Pg. 4 FTE Persnl Costs'!D44</f>
        <v>0</v>
      </c>
      <c r="K13" s="57"/>
      <c r="L13" s="55">
        <f>'Pg. 4 FTE Persnl Costs'!F44</f>
        <v>0</v>
      </c>
      <c r="M13" s="41"/>
      <c r="N13" s="98">
        <f t="shared" si="0"/>
        <v>0</v>
      </c>
      <c r="O13" s="41"/>
      <c r="P13" s="41"/>
      <c r="Q13" s="41"/>
      <c r="R13" s="41"/>
    </row>
    <row r="14" spans="1:18" ht="20.25">
      <c r="A14" s="39" t="s">
        <v>100</v>
      </c>
      <c r="B14" s="55">
        <f>'Pg. 4 FTE Persnl Costs'!D17</f>
        <v>0</v>
      </c>
      <c r="C14" s="57"/>
      <c r="D14" s="55">
        <f>'Pg. 4 FTE Persnl Costs'!F17</f>
        <v>0</v>
      </c>
      <c r="E14" s="41"/>
      <c r="F14" s="81">
        <f>'Pg. 4 FTE Persnl Costs'!D31</f>
        <v>0</v>
      </c>
      <c r="G14" s="84"/>
      <c r="H14" s="55">
        <f>'Pg. 4 FTE Persnl Costs'!F31</f>
        <v>0</v>
      </c>
      <c r="I14" s="41"/>
      <c r="J14" s="55">
        <f>'Pg. 4 FTE Persnl Costs'!D45</f>
        <v>0</v>
      </c>
      <c r="K14" s="57"/>
      <c r="L14" s="55">
        <f>'Pg. 4 FTE Persnl Costs'!F45</f>
        <v>0</v>
      </c>
      <c r="M14" s="41"/>
      <c r="N14" s="98">
        <f t="shared" si="0"/>
        <v>0</v>
      </c>
      <c r="O14" s="41"/>
      <c r="P14" s="41"/>
      <c r="Q14" s="41"/>
      <c r="R14" s="41"/>
    </row>
    <row r="15" spans="1:18" ht="20.25">
      <c r="A15" s="39" t="s">
        <v>101</v>
      </c>
      <c r="B15" s="55">
        <f>'Pg. 4 FTE Persnl Costs'!D18</f>
        <v>0</v>
      </c>
      <c r="C15" s="57"/>
      <c r="D15" s="55">
        <f>'Pg. 4 FTE Persnl Costs'!F18</f>
        <v>0</v>
      </c>
      <c r="E15" s="41"/>
      <c r="F15" s="81">
        <f>'Pg. 4 FTE Persnl Costs'!D32</f>
        <v>0</v>
      </c>
      <c r="G15" s="84"/>
      <c r="H15" s="55">
        <f>'Pg. 4 FTE Persnl Costs'!F32</f>
        <v>0</v>
      </c>
      <c r="I15" s="41"/>
      <c r="J15" s="55">
        <f>'Pg. 4 FTE Persnl Costs'!D46</f>
        <v>0</v>
      </c>
      <c r="K15" s="57"/>
      <c r="L15" s="55">
        <f>'Pg. 4 FTE Persnl Costs'!F46</f>
        <v>0</v>
      </c>
      <c r="M15" s="41"/>
      <c r="N15" s="98">
        <f>+B15*F15*J15*52</f>
        <v>0</v>
      </c>
      <c r="O15" s="41"/>
      <c r="P15" s="41"/>
      <c r="Q15" s="41"/>
      <c r="R15" s="41"/>
    </row>
    <row r="16" spans="1:18" ht="20.25">
      <c r="A16" s="39" t="s">
        <v>303</v>
      </c>
      <c r="B16" s="55">
        <f>'Pg. 4 FTE Persnl Costs'!D19</f>
        <v>0</v>
      </c>
      <c r="C16" s="57"/>
      <c r="D16" s="55">
        <f>'Pg. 4 FTE Persnl Costs'!F19</f>
        <v>0</v>
      </c>
      <c r="E16" s="41"/>
      <c r="F16" s="81">
        <f>'Pg. 4 FTE Persnl Costs'!D33</f>
        <v>0</v>
      </c>
      <c r="G16" s="84"/>
      <c r="H16" s="55">
        <f>'Pg. 4 FTE Persnl Costs'!F33</f>
        <v>0</v>
      </c>
      <c r="I16" s="41"/>
      <c r="J16" s="55">
        <f>'Pg. 4 FTE Persnl Costs'!D47</f>
        <v>0</v>
      </c>
      <c r="K16" s="57"/>
      <c r="L16" s="55">
        <f>'Pg. 4 FTE Persnl Costs'!F47</f>
        <v>0</v>
      </c>
      <c r="M16" s="41"/>
      <c r="N16" s="98">
        <f>+B16*F16*J16*52</f>
        <v>0</v>
      </c>
      <c r="O16" s="41"/>
      <c r="P16" s="41"/>
      <c r="Q16" s="41"/>
      <c r="R16" s="41"/>
    </row>
    <row r="17" spans="1:18" ht="20.25">
      <c r="A17" s="39" t="s">
        <v>378</v>
      </c>
      <c r="B17" s="55">
        <f>'Pg. 4 FTE Persnl Costs'!D20</f>
        <v>0</v>
      </c>
      <c r="C17" s="57"/>
      <c r="D17" s="55">
        <f>'Pg. 4 FTE Persnl Costs'!F20</f>
        <v>0</v>
      </c>
      <c r="E17" s="41"/>
      <c r="F17" s="81">
        <f>'Pg. 4 FTE Persnl Costs'!D34</f>
        <v>0</v>
      </c>
      <c r="G17" s="84"/>
      <c r="H17" s="55">
        <f>'Pg. 4 FTE Persnl Costs'!F34</f>
        <v>0</v>
      </c>
      <c r="I17" s="41"/>
      <c r="J17" s="55">
        <f>'Pg. 4 FTE Persnl Costs'!D48</f>
        <v>0</v>
      </c>
      <c r="K17" s="57"/>
      <c r="L17" s="55">
        <f>'Pg. 4 FTE Persnl Costs'!F48</f>
        <v>0</v>
      </c>
      <c r="M17" s="41"/>
      <c r="N17" s="98">
        <f>+B17*F17*J17*52</f>
        <v>0</v>
      </c>
      <c r="O17" s="41"/>
      <c r="P17" s="41"/>
      <c r="Q17" s="41"/>
      <c r="R17" s="41"/>
    </row>
    <row r="18" spans="1:18" ht="20.25">
      <c r="A18" s="39" t="s">
        <v>384</v>
      </c>
      <c r="B18" s="55">
        <f>'Pg. 4 FTE Persnl Costs'!D21</f>
        <v>0</v>
      </c>
      <c r="C18" s="57"/>
      <c r="D18" s="55">
        <f>'Pg. 4 FTE Persnl Costs'!F21</f>
        <v>0</v>
      </c>
      <c r="E18" s="41"/>
      <c r="F18" s="81">
        <f>'Pg. 4 FTE Persnl Costs'!D35</f>
        <v>0</v>
      </c>
      <c r="G18" s="84"/>
      <c r="H18" s="55">
        <f>'Pg. 4 FTE Persnl Costs'!F35</f>
        <v>0</v>
      </c>
      <c r="I18" s="41"/>
      <c r="J18" s="55">
        <f>'Pg. 4 FTE Persnl Costs'!D49</f>
        <v>0</v>
      </c>
      <c r="K18" s="57"/>
      <c r="L18" s="55">
        <f>'Pg. 4 FTE Persnl Costs'!F49</f>
        <v>0</v>
      </c>
      <c r="M18" s="41"/>
      <c r="N18" s="98">
        <f>+B18*F18*J18*52</f>
        <v>0</v>
      </c>
      <c r="O18" s="41"/>
      <c r="P18" s="41"/>
      <c r="Q18" s="41"/>
      <c r="R18" s="41"/>
    </row>
    <row r="19" spans="1:18" ht="20.25">
      <c r="A19" s="38" t="s">
        <v>58</v>
      </c>
      <c r="B19" s="57"/>
      <c r="C19" s="57"/>
      <c r="D19" s="57"/>
      <c r="E19" s="41"/>
      <c r="F19" s="84"/>
      <c r="G19" s="84"/>
      <c r="H19" s="57"/>
      <c r="I19" s="41"/>
      <c r="J19" s="57"/>
      <c r="K19" s="57"/>
      <c r="L19" s="57"/>
      <c r="M19" s="41"/>
      <c r="N19" s="99">
        <f>SUM(N7:N17)</f>
        <v>0</v>
      </c>
      <c r="O19" s="41"/>
      <c r="P19" s="100"/>
      <c r="Q19" s="100"/>
      <c r="R19" s="41"/>
    </row>
    <row r="20" spans="1:18" ht="20.25">
      <c r="A20" s="38"/>
      <c r="B20" s="57"/>
      <c r="C20" s="57"/>
      <c r="D20" s="57"/>
      <c r="E20" s="41"/>
      <c r="F20" s="84"/>
      <c r="G20" s="84"/>
      <c r="H20" s="57"/>
      <c r="I20" s="41"/>
      <c r="J20" s="57"/>
      <c r="K20" s="57"/>
      <c r="L20" s="57"/>
      <c r="M20" s="41"/>
      <c r="N20" s="101"/>
      <c r="O20" s="41"/>
      <c r="P20" s="100"/>
      <c r="Q20" s="41"/>
      <c r="R20" s="41"/>
    </row>
    <row r="21" spans="1:18" ht="20.25">
      <c r="A21" s="110" t="s">
        <v>269</v>
      </c>
      <c r="B21" s="57"/>
      <c r="C21" s="57"/>
      <c r="D21" s="57"/>
      <c r="E21" s="41"/>
      <c r="F21" s="84"/>
      <c r="G21" s="84"/>
      <c r="H21" s="57"/>
      <c r="I21" s="41"/>
      <c r="J21" s="57"/>
      <c r="K21" s="57"/>
      <c r="L21" s="57"/>
      <c r="M21" s="41"/>
      <c r="N21" s="101"/>
      <c r="O21" s="41"/>
      <c r="P21" s="41"/>
      <c r="Q21" s="41"/>
      <c r="R21" s="41"/>
    </row>
    <row r="22" spans="1:18" ht="20.25">
      <c r="A22" s="39" t="s">
        <v>8</v>
      </c>
      <c r="B22" s="55">
        <f>'Pg. 5 Allocated FTE Staff'!D11</f>
        <v>0</v>
      </c>
      <c r="C22" s="57"/>
      <c r="D22" s="55">
        <f>'Pg. 5 Allocated FTE Staff'!F11</f>
        <v>0</v>
      </c>
      <c r="E22" s="41"/>
      <c r="F22" s="81">
        <f>'Pg. 5 Allocated FTE Staff'!D25</f>
        <v>0</v>
      </c>
      <c r="G22" s="84"/>
      <c r="H22" s="55">
        <f>'Pg. 5 Allocated FTE Staff'!F25</f>
        <v>0</v>
      </c>
      <c r="I22" s="41"/>
      <c r="J22" s="55">
        <f>'Pg. 5 Allocated FTE Staff'!D39</f>
        <v>0</v>
      </c>
      <c r="K22" s="57"/>
      <c r="L22" s="55">
        <f>'Pg. 5 Allocated FTE Staff'!F39</f>
        <v>0</v>
      </c>
      <c r="M22" s="41"/>
      <c r="N22" s="98">
        <f aca="true" t="shared" si="1" ref="N22:N29">+B22*F22*J22*52</f>
        <v>0</v>
      </c>
      <c r="O22" s="41"/>
      <c r="P22" s="41"/>
      <c r="Q22" s="41"/>
      <c r="R22" s="41"/>
    </row>
    <row r="23" spans="1:18" ht="20.25">
      <c r="A23" s="39" t="s">
        <v>9</v>
      </c>
      <c r="B23" s="55">
        <f>'Pg. 5 Allocated FTE Staff'!D12</f>
        <v>0</v>
      </c>
      <c r="C23" s="57"/>
      <c r="D23" s="55">
        <f>'Pg. 5 Allocated FTE Staff'!F12</f>
        <v>0</v>
      </c>
      <c r="E23" s="41"/>
      <c r="F23" s="81">
        <f>'Pg. 5 Allocated FTE Staff'!D26</f>
        <v>0</v>
      </c>
      <c r="G23" s="84"/>
      <c r="H23" s="55">
        <f>'Pg. 5 Allocated FTE Staff'!F26</f>
        <v>0</v>
      </c>
      <c r="I23" s="41"/>
      <c r="J23" s="55">
        <f>'Pg. 5 Allocated FTE Staff'!D40</f>
        <v>0</v>
      </c>
      <c r="K23" s="57"/>
      <c r="L23" s="55">
        <f>'Pg. 5 Allocated FTE Staff'!F40</f>
        <v>0</v>
      </c>
      <c r="M23" s="41"/>
      <c r="N23" s="98">
        <f t="shared" si="1"/>
        <v>0</v>
      </c>
      <c r="O23" s="41"/>
      <c r="P23" s="41"/>
      <c r="Q23" s="41"/>
      <c r="R23" s="41"/>
    </row>
    <row r="24" spans="1:18" ht="20.25">
      <c r="A24" s="39" t="s">
        <v>10</v>
      </c>
      <c r="B24" s="55">
        <f>'Pg. 5 Allocated FTE Staff'!D13</f>
        <v>0</v>
      </c>
      <c r="C24" s="57"/>
      <c r="D24" s="55">
        <f>'Pg. 5 Allocated FTE Staff'!F13</f>
        <v>0</v>
      </c>
      <c r="E24" s="41"/>
      <c r="F24" s="81">
        <f>'Pg. 5 Allocated FTE Staff'!D27</f>
        <v>0</v>
      </c>
      <c r="G24" s="84"/>
      <c r="H24" s="55">
        <f>'Pg. 5 Allocated FTE Staff'!F27</f>
        <v>0</v>
      </c>
      <c r="I24" s="41"/>
      <c r="J24" s="55">
        <f>'Pg. 5 Allocated FTE Staff'!D41</f>
        <v>0</v>
      </c>
      <c r="K24" s="57"/>
      <c r="L24" s="55">
        <f>'Pg. 5 Allocated FTE Staff'!F41</f>
        <v>0</v>
      </c>
      <c r="M24" s="41"/>
      <c r="N24" s="98">
        <f t="shared" si="1"/>
        <v>0</v>
      </c>
      <c r="O24" s="41"/>
      <c r="P24" s="41"/>
      <c r="Q24" s="41"/>
      <c r="R24" s="41"/>
    </row>
    <row r="25" spans="1:18" ht="20.25">
      <c r="A25" s="39" t="s">
        <v>383</v>
      </c>
      <c r="B25" s="55">
        <f>'Pg. 5 Allocated FTE Staff'!D14</f>
        <v>0</v>
      </c>
      <c r="C25" s="57"/>
      <c r="D25" s="55">
        <f>'Pg. 5 Allocated FTE Staff'!F14</f>
        <v>0</v>
      </c>
      <c r="E25" s="41"/>
      <c r="F25" s="81">
        <f>'Pg. 5 Allocated FTE Staff'!D28</f>
        <v>0</v>
      </c>
      <c r="G25" s="84"/>
      <c r="H25" s="55">
        <f>'Pg. 5 Allocated FTE Staff'!F28</f>
        <v>0</v>
      </c>
      <c r="I25" s="41"/>
      <c r="J25" s="55">
        <f>'Pg. 5 Allocated FTE Staff'!D42</f>
        <v>0</v>
      </c>
      <c r="K25" s="57"/>
      <c r="L25" s="55">
        <f>'Pg. 5 Allocated FTE Staff'!F42</f>
        <v>0</v>
      </c>
      <c r="M25" s="41"/>
      <c r="N25" s="98">
        <f t="shared" si="1"/>
        <v>0</v>
      </c>
      <c r="O25" s="41"/>
      <c r="P25" s="41"/>
      <c r="Q25" s="41"/>
      <c r="R25" s="41"/>
    </row>
    <row r="26" spans="1:18" ht="20.25">
      <c r="A26" s="39" t="s">
        <v>373</v>
      </c>
      <c r="B26" s="55">
        <f>'Pg. 5 Allocated FTE Staff'!D15</f>
        <v>0</v>
      </c>
      <c r="C26" s="57"/>
      <c r="D26" s="55">
        <f>'Pg. 5 Allocated FTE Staff'!F15</f>
        <v>0</v>
      </c>
      <c r="E26" s="41"/>
      <c r="F26" s="81">
        <f>'Pg. 5 Allocated FTE Staff'!D29</f>
        <v>0</v>
      </c>
      <c r="G26" s="84"/>
      <c r="H26" s="55">
        <f>'Pg. 5 Allocated FTE Staff'!F29</f>
        <v>0</v>
      </c>
      <c r="I26" s="41"/>
      <c r="J26" s="55">
        <f>'Pg. 5 Allocated FTE Staff'!D43</f>
        <v>0</v>
      </c>
      <c r="K26" s="57"/>
      <c r="L26" s="55">
        <f>'Pg. 5 Allocated FTE Staff'!F43</f>
        <v>0</v>
      </c>
      <c r="M26" s="41"/>
      <c r="N26" s="98">
        <f t="shared" si="1"/>
        <v>0</v>
      </c>
      <c r="O26" s="41"/>
      <c r="P26" s="41"/>
      <c r="Q26" s="41"/>
      <c r="R26" s="41"/>
    </row>
    <row r="27" spans="1:18" ht="20.25">
      <c r="A27" s="39" t="s">
        <v>374</v>
      </c>
      <c r="B27" s="55">
        <f>'Pg. 5 Allocated FTE Staff'!D16</f>
        <v>0</v>
      </c>
      <c r="C27" s="57"/>
      <c r="D27" s="55">
        <f>'Pg. 5 Allocated FTE Staff'!F16</f>
        <v>0</v>
      </c>
      <c r="E27" s="41"/>
      <c r="F27" s="81">
        <f>'Pg. 5 Allocated FTE Staff'!D30</f>
        <v>0</v>
      </c>
      <c r="G27" s="84"/>
      <c r="H27" s="55">
        <f>'Pg. 5 Allocated FTE Staff'!F30</f>
        <v>0</v>
      </c>
      <c r="I27" s="41"/>
      <c r="J27" s="55">
        <f>'Pg. 5 Allocated FTE Staff'!D44</f>
        <v>0</v>
      </c>
      <c r="K27" s="57"/>
      <c r="L27" s="55">
        <f>'Pg. 5 Allocated FTE Staff'!F44</f>
        <v>0</v>
      </c>
      <c r="M27" s="41"/>
      <c r="N27" s="98">
        <f t="shared" si="1"/>
        <v>0</v>
      </c>
      <c r="O27" s="41"/>
      <c r="P27" s="41"/>
      <c r="Q27" s="41"/>
      <c r="R27" s="41"/>
    </row>
    <row r="28" spans="1:18" ht="20.25">
      <c r="A28" s="39" t="s">
        <v>11</v>
      </c>
      <c r="B28" s="55">
        <f>'Pg. 5 Allocated FTE Staff'!D17</f>
        <v>0</v>
      </c>
      <c r="C28" s="57"/>
      <c r="D28" s="55">
        <f>'Pg. 5 Allocated FTE Staff'!F17</f>
        <v>0</v>
      </c>
      <c r="E28" s="41"/>
      <c r="F28" s="81">
        <f>'Pg. 5 Allocated FTE Staff'!D31</f>
        <v>0</v>
      </c>
      <c r="G28" s="84"/>
      <c r="H28" s="55">
        <f>'Pg. 5 Allocated FTE Staff'!F31</f>
        <v>0</v>
      </c>
      <c r="I28" s="41"/>
      <c r="J28" s="55">
        <f>'Pg. 5 Allocated FTE Staff'!D45</f>
        <v>0</v>
      </c>
      <c r="K28" s="57"/>
      <c r="L28" s="55">
        <f>'Pg. 5 Allocated FTE Staff'!F45</f>
        <v>0</v>
      </c>
      <c r="M28" s="41"/>
      <c r="N28" s="98">
        <f t="shared" si="1"/>
        <v>0</v>
      </c>
      <c r="O28" s="41"/>
      <c r="P28" s="41"/>
      <c r="Q28" s="41"/>
      <c r="R28" s="41"/>
    </row>
    <row r="29" spans="1:18" ht="20.25">
      <c r="A29" s="39" t="s">
        <v>100</v>
      </c>
      <c r="B29" s="55">
        <f>'Pg. 5 Allocated FTE Staff'!D18</f>
        <v>0</v>
      </c>
      <c r="C29" s="57"/>
      <c r="D29" s="55">
        <f>'Pg. 5 Allocated FTE Staff'!F18</f>
        <v>0</v>
      </c>
      <c r="E29" s="41"/>
      <c r="F29" s="81">
        <f>'Pg. 5 Allocated FTE Staff'!D32</f>
        <v>0</v>
      </c>
      <c r="G29" s="84"/>
      <c r="H29" s="55">
        <f>'Pg. 5 Allocated FTE Staff'!F32</f>
        <v>0</v>
      </c>
      <c r="I29" s="41"/>
      <c r="J29" s="55">
        <f>'Pg. 5 Allocated FTE Staff'!D46</f>
        <v>0</v>
      </c>
      <c r="K29" s="57"/>
      <c r="L29" s="55">
        <f>'Pg. 5 Allocated FTE Staff'!F46</f>
        <v>0</v>
      </c>
      <c r="M29" s="41"/>
      <c r="N29" s="98">
        <f t="shared" si="1"/>
        <v>0</v>
      </c>
      <c r="O29" s="41"/>
      <c r="P29" s="41"/>
      <c r="Q29" s="41"/>
      <c r="R29" s="41"/>
    </row>
    <row r="30" spans="1:18" ht="20.25">
      <c r="A30" s="39" t="s">
        <v>101</v>
      </c>
      <c r="B30" s="55">
        <f>'Pg. 5 Allocated FTE Staff'!D19</f>
        <v>0</v>
      </c>
      <c r="C30" s="57"/>
      <c r="D30" s="55">
        <f>'Pg. 5 Allocated FTE Staff'!F19</f>
        <v>0</v>
      </c>
      <c r="E30" s="41"/>
      <c r="F30" s="81">
        <f>'Pg. 5 Allocated FTE Staff'!D33</f>
        <v>0</v>
      </c>
      <c r="G30" s="84"/>
      <c r="H30" s="55">
        <f>'Pg. 5 Allocated FTE Staff'!F33</f>
        <v>0</v>
      </c>
      <c r="I30" s="41"/>
      <c r="J30" s="55">
        <f>'Pg. 5 Allocated FTE Staff'!D47</f>
        <v>0</v>
      </c>
      <c r="K30" s="57"/>
      <c r="L30" s="55">
        <f>'Pg. 5 Allocated FTE Staff'!F47</f>
        <v>0</v>
      </c>
      <c r="M30" s="41"/>
      <c r="N30" s="98">
        <f>+B30*F30*J30*52</f>
        <v>0</v>
      </c>
      <c r="O30" s="41"/>
      <c r="P30" s="41"/>
      <c r="Q30" s="41"/>
      <c r="R30" s="41"/>
    </row>
    <row r="31" spans="1:18" ht="20.25">
      <c r="A31" s="39" t="s">
        <v>303</v>
      </c>
      <c r="B31" s="55">
        <f>'Pg. 5 Allocated FTE Staff'!D20</f>
        <v>0</v>
      </c>
      <c r="C31" s="57"/>
      <c r="D31" s="55">
        <f>'Pg. 5 Allocated FTE Staff'!F20</f>
        <v>0</v>
      </c>
      <c r="E31" s="41"/>
      <c r="F31" s="81">
        <f>'Pg. 5 Allocated FTE Staff'!D34</f>
        <v>0</v>
      </c>
      <c r="G31" s="84"/>
      <c r="H31" s="55">
        <f>'Pg. 5 Allocated FTE Staff'!F34</f>
        <v>0</v>
      </c>
      <c r="I31" s="41"/>
      <c r="J31" s="55">
        <f>'Pg. 5 Allocated FTE Staff'!D48</f>
        <v>0</v>
      </c>
      <c r="K31" s="57"/>
      <c r="L31" s="55">
        <f>'Pg. 5 Allocated FTE Staff'!F48</f>
        <v>0</v>
      </c>
      <c r="M31" s="41"/>
      <c r="N31" s="98">
        <f>+B31*F31*J31*52</f>
        <v>0</v>
      </c>
      <c r="O31" s="41"/>
      <c r="P31" s="41"/>
      <c r="Q31" s="41"/>
      <c r="R31" s="41"/>
    </row>
    <row r="32" spans="1:18" ht="20.25">
      <c r="A32" s="39" t="s">
        <v>378</v>
      </c>
      <c r="B32" s="55">
        <f>'Pg. 5 Allocated FTE Staff'!D21</f>
        <v>0</v>
      </c>
      <c r="C32" s="57"/>
      <c r="D32" s="55">
        <f>'Pg. 5 Allocated FTE Staff'!F21</f>
        <v>0</v>
      </c>
      <c r="E32" s="41"/>
      <c r="F32" s="81">
        <f>'Pg. 5 Allocated FTE Staff'!D35</f>
        <v>0</v>
      </c>
      <c r="G32" s="84"/>
      <c r="H32" s="55">
        <f>'Pg. 5 Allocated FTE Staff'!F35</f>
        <v>0</v>
      </c>
      <c r="I32" s="41"/>
      <c r="J32" s="55">
        <f>'Pg. 5 Allocated FTE Staff'!D49</f>
        <v>0</v>
      </c>
      <c r="K32" s="57"/>
      <c r="L32" s="55">
        <f>'Pg. 5 Allocated FTE Staff'!F49</f>
        <v>0</v>
      </c>
      <c r="M32" s="41"/>
      <c r="N32" s="98">
        <f>+B32*F32*J32*52</f>
        <v>0</v>
      </c>
      <c r="O32" s="41"/>
      <c r="P32" s="41"/>
      <c r="Q32" s="41"/>
      <c r="R32" s="41"/>
    </row>
    <row r="33" spans="1:18" ht="20.25">
      <c r="A33" s="39" t="s">
        <v>384</v>
      </c>
      <c r="B33" s="55">
        <f>'Pg. 5 Allocated FTE Staff'!D22</f>
        <v>0</v>
      </c>
      <c r="C33" s="57"/>
      <c r="D33" s="55">
        <f>'Pg. 5 Allocated FTE Staff'!F22</f>
        <v>0</v>
      </c>
      <c r="E33" s="41"/>
      <c r="F33" s="81">
        <f>'Pg. 5 Allocated FTE Staff'!D36</f>
        <v>0</v>
      </c>
      <c r="G33" s="84"/>
      <c r="H33" s="55">
        <f>'Pg. 5 Allocated FTE Staff'!F36</f>
        <v>0</v>
      </c>
      <c r="I33" s="41"/>
      <c r="J33" s="55">
        <f>'Pg. 5 Allocated FTE Staff'!D50</f>
        <v>0</v>
      </c>
      <c r="K33" s="57"/>
      <c r="L33" s="55">
        <f>'Pg. 5 Allocated FTE Staff'!F50</f>
        <v>0</v>
      </c>
      <c r="M33" s="41"/>
      <c r="N33" s="98">
        <f>+B33*F33*J33*52</f>
        <v>0</v>
      </c>
      <c r="O33" s="41"/>
      <c r="P33" s="41"/>
      <c r="Q33" s="41"/>
      <c r="R33" s="41"/>
    </row>
    <row r="34" spans="1:18" ht="20.25">
      <c r="A34" s="38" t="s">
        <v>271</v>
      </c>
      <c r="B34" s="57"/>
      <c r="C34" s="57"/>
      <c r="D34" s="57"/>
      <c r="E34" s="41"/>
      <c r="F34" s="84"/>
      <c r="G34" s="84"/>
      <c r="H34" s="57"/>
      <c r="I34" s="41"/>
      <c r="J34" s="57"/>
      <c r="K34" s="57"/>
      <c r="L34" s="57"/>
      <c r="M34" s="41"/>
      <c r="N34" s="99">
        <f>SUM(N22:N32)</f>
        <v>0</v>
      </c>
      <c r="O34" s="41"/>
      <c r="P34" s="41"/>
      <c r="Q34" s="41"/>
      <c r="R34" s="41"/>
    </row>
    <row r="35" spans="1:18" ht="20.25">
      <c r="A35" s="38"/>
      <c r="B35" s="57"/>
      <c r="C35" s="57"/>
      <c r="D35" s="57"/>
      <c r="E35" s="41"/>
      <c r="F35" s="84"/>
      <c r="G35" s="84"/>
      <c r="H35" s="57"/>
      <c r="I35" s="41"/>
      <c r="J35" s="57"/>
      <c r="K35" s="57"/>
      <c r="L35" s="57"/>
      <c r="M35" s="41"/>
      <c r="N35" s="101"/>
      <c r="O35" s="41"/>
      <c r="P35" s="100"/>
      <c r="Q35" s="41"/>
      <c r="R35" s="41"/>
    </row>
    <row r="36" spans="1:18" ht="20.25">
      <c r="A36" s="38"/>
      <c r="B36" s="57"/>
      <c r="C36" s="57"/>
      <c r="D36" s="57"/>
      <c r="E36" s="41"/>
      <c r="F36" s="84"/>
      <c r="G36" s="84"/>
      <c r="H36" s="57"/>
      <c r="I36" s="41"/>
      <c r="J36" s="57"/>
      <c r="K36" s="57"/>
      <c r="L36" s="57"/>
      <c r="M36" s="41"/>
      <c r="N36" s="101"/>
      <c r="O36" s="41"/>
      <c r="P36" s="100"/>
      <c r="Q36" s="41"/>
      <c r="R36" s="41"/>
    </row>
    <row r="37" spans="1:18" ht="20.25">
      <c r="A37" s="38" t="s">
        <v>0</v>
      </c>
      <c r="B37" s="38" t="s">
        <v>15</v>
      </c>
      <c r="C37" s="38"/>
      <c r="D37" s="54" t="s">
        <v>17</v>
      </c>
      <c r="E37" s="41"/>
      <c r="F37" s="52" t="s">
        <v>12</v>
      </c>
      <c r="G37" s="52"/>
      <c r="H37" s="54" t="s">
        <v>17</v>
      </c>
      <c r="I37" s="41"/>
      <c r="J37" s="38" t="s">
        <v>13</v>
      </c>
      <c r="K37" s="38"/>
      <c r="L37" s="54" t="s">
        <v>17</v>
      </c>
      <c r="M37" s="41"/>
      <c r="N37" s="38" t="s">
        <v>179</v>
      </c>
      <c r="O37" s="41"/>
      <c r="P37" s="41"/>
      <c r="Q37" s="41"/>
      <c r="R37" s="41"/>
    </row>
    <row r="38" spans="1:18" ht="20.25">
      <c r="A38" s="110" t="s">
        <v>91</v>
      </c>
      <c r="B38" s="54"/>
      <c r="C38" s="38"/>
      <c r="D38" s="54"/>
      <c r="E38" s="41"/>
      <c r="F38" s="97"/>
      <c r="G38" s="52"/>
      <c r="H38" s="54"/>
      <c r="I38" s="41"/>
      <c r="J38" s="39"/>
      <c r="K38" s="38"/>
      <c r="L38" s="54"/>
      <c r="M38" s="41"/>
      <c r="N38" s="39"/>
      <c r="O38" s="41"/>
      <c r="P38" s="41"/>
      <c r="Q38" s="41"/>
      <c r="R38" s="41"/>
    </row>
    <row r="39" spans="1:18" ht="20.25">
      <c r="A39" s="39" t="s">
        <v>8</v>
      </c>
      <c r="B39" s="55">
        <f>'Pg. 6 PTE &amp; Cont Persnl Costs'!D12</f>
        <v>0</v>
      </c>
      <c r="C39" s="57"/>
      <c r="D39" s="55">
        <f>'Pg. 6 PTE &amp; Cont Persnl Costs'!F12</f>
        <v>0</v>
      </c>
      <c r="E39" s="41"/>
      <c r="F39" s="81">
        <f>'Pg. 6 PTE &amp; Cont Persnl Costs'!D26</f>
        <v>0</v>
      </c>
      <c r="G39" s="84"/>
      <c r="H39" s="55">
        <f>'Pg. 6 PTE &amp; Cont Persnl Costs'!F26</f>
        <v>0</v>
      </c>
      <c r="I39" s="41"/>
      <c r="J39" s="55">
        <f>'Pg. 6 PTE &amp; Cont Persnl Costs'!D40</f>
        <v>0</v>
      </c>
      <c r="K39" s="57"/>
      <c r="L39" s="55">
        <f>'Pg. 6 PTE &amp; Cont Persnl Costs'!F40</f>
        <v>0</v>
      </c>
      <c r="M39" s="41"/>
      <c r="N39" s="98">
        <f aca="true" t="shared" si="2" ref="N39:N46">+B39*F39*J39*52</f>
        <v>0</v>
      </c>
      <c r="O39" s="41"/>
      <c r="P39" s="41"/>
      <c r="Q39" s="41"/>
      <c r="R39" s="41"/>
    </row>
    <row r="40" spans="1:18" ht="20.25">
      <c r="A40" s="39" t="s">
        <v>9</v>
      </c>
      <c r="B40" s="55">
        <f>'Pg. 6 PTE &amp; Cont Persnl Costs'!D13</f>
        <v>0</v>
      </c>
      <c r="C40" s="57"/>
      <c r="D40" s="55">
        <f>'Pg. 6 PTE &amp; Cont Persnl Costs'!F13</f>
        <v>0</v>
      </c>
      <c r="E40" s="41"/>
      <c r="F40" s="81">
        <f>'Pg. 6 PTE &amp; Cont Persnl Costs'!D27</f>
        <v>0</v>
      </c>
      <c r="G40" s="84"/>
      <c r="H40" s="55">
        <f>'Pg. 6 PTE &amp; Cont Persnl Costs'!F27</f>
        <v>0</v>
      </c>
      <c r="I40" s="41"/>
      <c r="J40" s="55">
        <f>'Pg. 6 PTE &amp; Cont Persnl Costs'!D41</f>
        <v>0</v>
      </c>
      <c r="K40" s="57"/>
      <c r="L40" s="55">
        <f>'Pg. 6 PTE &amp; Cont Persnl Costs'!F41</f>
        <v>0</v>
      </c>
      <c r="M40" s="41"/>
      <c r="N40" s="98">
        <f t="shared" si="2"/>
        <v>0</v>
      </c>
      <c r="O40" s="41"/>
      <c r="P40" s="41"/>
      <c r="Q40" s="41"/>
      <c r="R40" s="41"/>
    </row>
    <row r="41" spans="1:18" ht="20.25">
      <c r="A41" s="39" t="s">
        <v>10</v>
      </c>
      <c r="B41" s="55">
        <f>'Pg. 6 PTE &amp; Cont Persnl Costs'!D14</f>
        <v>0</v>
      </c>
      <c r="C41" s="57"/>
      <c r="D41" s="55">
        <f>'Pg. 6 PTE &amp; Cont Persnl Costs'!F14</f>
        <v>0</v>
      </c>
      <c r="E41" s="41"/>
      <c r="F41" s="81">
        <f>'Pg. 6 PTE &amp; Cont Persnl Costs'!D28</f>
        <v>0</v>
      </c>
      <c r="G41" s="84"/>
      <c r="H41" s="55">
        <f>'Pg. 6 PTE &amp; Cont Persnl Costs'!F28</f>
        <v>0</v>
      </c>
      <c r="I41" s="41"/>
      <c r="J41" s="55">
        <f>'Pg. 6 PTE &amp; Cont Persnl Costs'!D42</f>
        <v>0</v>
      </c>
      <c r="K41" s="57"/>
      <c r="L41" s="55">
        <f>'Pg. 6 PTE &amp; Cont Persnl Costs'!F42</f>
        <v>0</v>
      </c>
      <c r="M41" s="41"/>
      <c r="N41" s="98">
        <f t="shared" si="2"/>
        <v>0</v>
      </c>
      <c r="O41" s="41"/>
      <c r="P41" s="41"/>
      <c r="Q41" s="41"/>
      <c r="R41" s="41"/>
    </row>
    <row r="42" spans="1:18" ht="20.25">
      <c r="A42" s="39" t="s">
        <v>383</v>
      </c>
      <c r="B42" s="55">
        <f>'Pg. 6 PTE &amp; Cont Persnl Costs'!D15</f>
        <v>0</v>
      </c>
      <c r="C42" s="57"/>
      <c r="D42" s="55">
        <f>'Pg. 6 PTE &amp; Cont Persnl Costs'!F15</f>
        <v>0</v>
      </c>
      <c r="E42" s="41"/>
      <c r="F42" s="81">
        <f>'Pg. 6 PTE &amp; Cont Persnl Costs'!D29</f>
        <v>0</v>
      </c>
      <c r="G42" s="84"/>
      <c r="H42" s="55">
        <f>'Pg. 6 PTE &amp; Cont Persnl Costs'!F29</f>
        <v>0</v>
      </c>
      <c r="I42" s="41"/>
      <c r="J42" s="55">
        <f>'Pg. 6 PTE &amp; Cont Persnl Costs'!D43</f>
        <v>0</v>
      </c>
      <c r="K42" s="57"/>
      <c r="L42" s="55">
        <f>'Pg. 6 PTE &amp; Cont Persnl Costs'!F43</f>
        <v>0</v>
      </c>
      <c r="M42" s="41"/>
      <c r="N42" s="98">
        <f t="shared" si="2"/>
        <v>0</v>
      </c>
      <c r="O42" s="41"/>
      <c r="P42" s="41"/>
      <c r="Q42" s="41"/>
      <c r="R42" s="41"/>
    </row>
    <row r="43" spans="1:18" ht="20.25">
      <c r="A43" s="39" t="s">
        <v>373</v>
      </c>
      <c r="B43" s="55">
        <f>'Pg. 6 PTE &amp; Cont Persnl Costs'!D16</f>
        <v>0</v>
      </c>
      <c r="C43" s="57"/>
      <c r="D43" s="55">
        <f>'Pg. 6 PTE &amp; Cont Persnl Costs'!F16</f>
        <v>0</v>
      </c>
      <c r="E43" s="41"/>
      <c r="F43" s="81">
        <f>'Pg. 6 PTE &amp; Cont Persnl Costs'!D30</f>
        <v>0</v>
      </c>
      <c r="G43" s="84"/>
      <c r="H43" s="55">
        <f>'Pg. 6 PTE &amp; Cont Persnl Costs'!F30</f>
        <v>0</v>
      </c>
      <c r="I43" s="41"/>
      <c r="J43" s="55">
        <f>'Pg. 6 PTE &amp; Cont Persnl Costs'!D44</f>
        <v>0</v>
      </c>
      <c r="K43" s="57"/>
      <c r="L43" s="55">
        <f>'Pg. 6 PTE &amp; Cont Persnl Costs'!F44</f>
        <v>0</v>
      </c>
      <c r="M43" s="41"/>
      <c r="N43" s="98">
        <f t="shared" si="2"/>
        <v>0</v>
      </c>
      <c r="O43" s="41"/>
      <c r="P43" s="41"/>
      <c r="Q43" s="41"/>
      <c r="R43" s="41"/>
    </row>
    <row r="44" spans="1:18" ht="20.25">
      <c r="A44" s="39" t="s">
        <v>374</v>
      </c>
      <c r="B44" s="55">
        <f>'Pg. 6 PTE &amp; Cont Persnl Costs'!D17</f>
        <v>0</v>
      </c>
      <c r="C44" s="57"/>
      <c r="D44" s="55">
        <f>'Pg. 6 PTE &amp; Cont Persnl Costs'!F17</f>
        <v>0</v>
      </c>
      <c r="E44" s="41"/>
      <c r="F44" s="81">
        <f>'Pg. 6 PTE &amp; Cont Persnl Costs'!D31</f>
        <v>0</v>
      </c>
      <c r="G44" s="84"/>
      <c r="H44" s="55">
        <f>'Pg. 6 PTE &amp; Cont Persnl Costs'!F31</f>
        <v>0</v>
      </c>
      <c r="I44" s="41"/>
      <c r="J44" s="55">
        <f>'Pg. 6 PTE &amp; Cont Persnl Costs'!D45</f>
        <v>0</v>
      </c>
      <c r="K44" s="57"/>
      <c r="L44" s="55">
        <f>'Pg. 6 PTE &amp; Cont Persnl Costs'!F45</f>
        <v>0</v>
      </c>
      <c r="M44" s="41"/>
      <c r="N44" s="98">
        <f t="shared" si="2"/>
        <v>0</v>
      </c>
      <c r="O44" s="41"/>
      <c r="P44" s="41"/>
      <c r="Q44" s="41"/>
      <c r="R44" s="41"/>
    </row>
    <row r="45" spans="1:18" ht="20.25">
      <c r="A45" s="39" t="s">
        <v>11</v>
      </c>
      <c r="B45" s="55">
        <f>'Pg. 6 PTE &amp; Cont Persnl Costs'!D18</f>
        <v>0</v>
      </c>
      <c r="C45" s="57"/>
      <c r="D45" s="55">
        <f>'Pg. 6 PTE &amp; Cont Persnl Costs'!F18</f>
        <v>0</v>
      </c>
      <c r="E45" s="41"/>
      <c r="F45" s="81">
        <f>'Pg. 6 PTE &amp; Cont Persnl Costs'!D32</f>
        <v>0</v>
      </c>
      <c r="G45" s="84"/>
      <c r="H45" s="55">
        <f>'Pg. 6 PTE &amp; Cont Persnl Costs'!F32</f>
        <v>0</v>
      </c>
      <c r="I45" s="41"/>
      <c r="J45" s="55">
        <f>'Pg. 6 PTE &amp; Cont Persnl Costs'!D46</f>
        <v>0</v>
      </c>
      <c r="K45" s="57"/>
      <c r="L45" s="55">
        <f>'Pg. 6 PTE &amp; Cont Persnl Costs'!F46</f>
        <v>0</v>
      </c>
      <c r="M45" s="41"/>
      <c r="N45" s="98">
        <f t="shared" si="2"/>
        <v>0</v>
      </c>
      <c r="O45" s="41"/>
      <c r="P45" s="41"/>
      <c r="Q45" s="41"/>
      <c r="R45" s="41"/>
    </row>
    <row r="46" spans="1:18" ht="20.25">
      <c r="A46" s="39" t="s">
        <v>100</v>
      </c>
      <c r="B46" s="55">
        <f>'Pg. 6 PTE &amp; Cont Persnl Costs'!D19</f>
        <v>0</v>
      </c>
      <c r="C46" s="57"/>
      <c r="D46" s="55">
        <f>'Pg. 6 PTE &amp; Cont Persnl Costs'!F19</f>
        <v>0</v>
      </c>
      <c r="E46" s="41"/>
      <c r="F46" s="81">
        <f>'Pg. 6 PTE &amp; Cont Persnl Costs'!D33</f>
        <v>0</v>
      </c>
      <c r="G46" s="84"/>
      <c r="H46" s="55">
        <f>'Pg. 6 PTE &amp; Cont Persnl Costs'!F33</f>
        <v>0</v>
      </c>
      <c r="I46" s="41"/>
      <c r="J46" s="55">
        <f>'Pg. 6 PTE &amp; Cont Persnl Costs'!D47</f>
        <v>0</v>
      </c>
      <c r="K46" s="57"/>
      <c r="L46" s="55">
        <f>'Pg. 6 PTE &amp; Cont Persnl Costs'!F47</f>
        <v>0</v>
      </c>
      <c r="M46" s="41"/>
      <c r="N46" s="98">
        <f t="shared" si="2"/>
        <v>0</v>
      </c>
      <c r="O46" s="41"/>
      <c r="P46" s="41"/>
      <c r="Q46" s="41"/>
      <c r="R46" s="41"/>
    </row>
    <row r="47" spans="1:18" ht="20.25">
      <c r="A47" s="39" t="s">
        <v>101</v>
      </c>
      <c r="B47" s="59">
        <f>'Pg. 6 PTE &amp; Cont Persnl Costs'!D20</f>
        <v>0</v>
      </c>
      <c r="C47" s="57"/>
      <c r="D47" s="55">
        <f>'Pg. 6 PTE &amp; Cont Persnl Costs'!F20</f>
        <v>0</v>
      </c>
      <c r="E47" s="41"/>
      <c r="F47" s="81">
        <f>'Pg. 6 PTE &amp; Cont Persnl Costs'!D34</f>
        <v>0</v>
      </c>
      <c r="G47" s="84"/>
      <c r="H47" s="55">
        <f>'Pg. 6 PTE &amp; Cont Persnl Costs'!F34</f>
        <v>0</v>
      </c>
      <c r="I47" s="41"/>
      <c r="J47" s="55">
        <f>'Pg. 6 PTE &amp; Cont Persnl Costs'!D48</f>
        <v>0</v>
      </c>
      <c r="K47" s="57"/>
      <c r="L47" s="55">
        <f>'Pg. 6 PTE &amp; Cont Persnl Costs'!F48</f>
        <v>0</v>
      </c>
      <c r="M47" s="41"/>
      <c r="N47" s="98">
        <f>+B47*F47*J47*52</f>
        <v>0</v>
      </c>
      <c r="O47" s="41"/>
      <c r="P47" s="41"/>
      <c r="Q47" s="41"/>
      <c r="R47" s="41"/>
    </row>
    <row r="48" spans="1:18" ht="20.25">
      <c r="A48" s="39" t="s">
        <v>303</v>
      </c>
      <c r="B48" s="59">
        <f>'Pg. 6 PTE &amp; Cont Persnl Costs'!D21</f>
        <v>0</v>
      </c>
      <c r="C48" s="57"/>
      <c r="D48" s="55">
        <f>'Pg. 6 PTE &amp; Cont Persnl Costs'!F21</f>
        <v>0</v>
      </c>
      <c r="E48" s="41"/>
      <c r="F48" s="81">
        <f>'Pg. 6 PTE &amp; Cont Persnl Costs'!D35</f>
        <v>0</v>
      </c>
      <c r="G48" s="84"/>
      <c r="H48" s="55">
        <f>'Pg. 6 PTE &amp; Cont Persnl Costs'!F35</f>
        <v>0</v>
      </c>
      <c r="I48" s="41"/>
      <c r="J48" s="55">
        <f>'Pg. 6 PTE &amp; Cont Persnl Costs'!D49</f>
        <v>0</v>
      </c>
      <c r="K48" s="57"/>
      <c r="L48" s="55">
        <f>'Pg. 6 PTE &amp; Cont Persnl Costs'!F49</f>
        <v>0</v>
      </c>
      <c r="M48" s="41"/>
      <c r="N48" s="98">
        <f>+B48*F48*J48*52</f>
        <v>0</v>
      </c>
      <c r="O48" s="41"/>
      <c r="P48" s="41"/>
      <c r="Q48" s="41"/>
      <c r="R48" s="41"/>
    </row>
    <row r="49" spans="1:18" ht="20.25">
      <c r="A49" s="39" t="s">
        <v>378</v>
      </c>
      <c r="B49" s="59">
        <f>'Pg. 6 PTE &amp; Cont Persnl Costs'!D22</f>
        <v>0</v>
      </c>
      <c r="C49" s="57"/>
      <c r="D49" s="55">
        <f>'Pg. 6 PTE &amp; Cont Persnl Costs'!F22</f>
        <v>0</v>
      </c>
      <c r="E49" s="41"/>
      <c r="F49" s="81">
        <f>'Pg. 6 PTE &amp; Cont Persnl Costs'!D36</f>
        <v>0</v>
      </c>
      <c r="G49" s="84"/>
      <c r="H49" s="55">
        <f>'Pg. 6 PTE &amp; Cont Persnl Costs'!F36</f>
        <v>0</v>
      </c>
      <c r="I49" s="41"/>
      <c r="J49" s="55">
        <f>'Pg. 6 PTE &amp; Cont Persnl Costs'!D50</f>
        <v>0</v>
      </c>
      <c r="K49" s="57"/>
      <c r="L49" s="55">
        <f>'Pg. 6 PTE &amp; Cont Persnl Costs'!F50</f>
        <v>0</v>
      </c>
      <c r="M49" s="41"/>
      <c r="N49" s="98">
        <f>+B49*F49*J49*52</f>
        <v>0</v>
      </c>
      <c r="O49" s="41"/>
      <c r="P49" s="41"/>
      <c r="Q49" s="41"/>
      <c r="R49" s="41"/>
    </row>
    <row r="50" spans="1:18" ht="20.25">
      <c r="A50" s="39" t="s">
        <v>384</v>
      </c>
      <c r="B50" s="59">
        <f>'Pg. 6 PTE &amp; Cont Persnl Costs'!D23</f>
        <v>0</v>
      </c>
      <c r="C50" s="57"/>
      <c r="D50" s="55">
        <f>'Pg. 6 PTE &amp; Cont Persnl Costs'!F23</f>
        <v>0</v>
      </c>
      <c r="E50" s="41"/>
      <c r="F50" s="81">
        <f>'Pg. 6 PTE &amp; Cont Persnl Costs'!D37</f>
        <v>0</v>
      </c>
      <c r="G50" s="84"/>
      <c r="H50" s="55">
        <f>'Pg. 6 PTE &amp; Cont Persnl Costs'!F37</f>
        <v>0</v>
      </c>
      <c r="I50" s="41"/>
      <c r="J50" s="55">
        <f>'Pg. 6 PTE &amp; Cont Persnl Costs'!D51</f>
        <v>0</v>
      </c>
      <c r="K50" s="57"/>
      <c r="L50" s="55">
        <f>'Pg. 6 PTE &amp; Cont Persnl Costs'!F51</f>
        <v>0</v>
      </c>
      <c r="M50" s="41"/>
      <c r="N50" s="98">
        <f>+B50*F50*J50*52</f>
        <v>0</v>
      </c>
      <c r="O50" s="41"/>
      <c r="P50" s="41"/>
      <c r="Q50" s="41"/>
      <c r="R50" s="41"/>
    </row>
    <row r="51" spans="1:18" ht="20.25">
      <c r="A51" s="38" t="s">
        <v>62</v>
      </c>
      <c r="B51" s="57"/>
      <c r="C51" s="57"/>
      <c r="D51" s="57"/>
      <c r="E51" s="41"/>
      <c r="F51" s="84"/>
      <c r="G51" s="84"/>
      <c r="H51" s="57"/>
      <c r="I51" s="41"/>
      <c r="J51" s="57"/>
      <c r="K51" s="57"/>
      <c r="L51" s="57"/>
      <c r="M51" s="41"/>
      <c r="N51" s="99">
        <f>SUM(N39:N49)</f>
        <v>0</v>
      </c>
      <c r="O51" s="41"/>
      <c r="P51" s="41"/>
      <c r="Q51" s="41"/>
      <c r="R51" s="41"/>
    </row>
    <row r="52" spans="1:18" ht="20.25">
      <c r="A52" s="39"/>
      <c r="B52" s="57"/>
      <c r="C52" s="57"/>
      <c r="D52" s="57"/>
      <c r="E52" s="41"/>
      <c r="F52" s="84"/>
      <c r="G52" s="84"/>
      <c r="H52" s="57"/>
      <c r="I52" s="41"/>
      <c r="J52" s="57"/>
      <c r="K52" s="57"/>
      <c r="L52" s="57"/>
      <c r="M52" s="41"/>
      <c r="N52" s="101"/>
      <c r="O52" s="41"/>
      <c r="P52" s="41"/>
      <c r="Q52" s="41"/>
      <c r="R52" s="41"/>
    </row>
    <row r="53" spans="1:18" ht="20.25">
      <c r="A53" s="38"/>
      <c r="B53" s="57"/>
      <c r="C53" s="57"/>
      <c r="D53" s="57"/>
      <c r="E53" s="41"/>
      <c r="F53" s="84"/>
      <c r="G53" s="84"/>
      <c r="H53" s="57"/>
      <c r="I53" s="41"/>
      <c r="J53" s="57"/>
      <c r="K53" s="57"/>
      <c r="L53" s="57"/>
      <c r="M53" s="41"/>
      <c r="N53" s="101"/>
      <c r="O53" s="41"/>
      <c r="P53" s="41"/>
      <c r="Q53" s="41"/>
      <c r="R53" s="41"/>
    </row>
    <row r="54" spans="1:18" ht="20.25">
      <c r="A54" s="38" t="s">
        <v>272</v>
      </c>
      <c r="B54" s="57"/>
      <c r="C54" s="57"/>
      <c r="D54" s="41"/>
      <c r="E54" s="41"/>
      <c r="F54" s="57"/>
      <c r="G54" s="57"/>
      <c r="H54" s="41"/>
      <c r="I54" s="41"/>
      <c r="J54" s="57"/>
      <c r="K54" s="57"/>
      <c r="L54" s="41"/>
      <c r="M54" s="41"/>
      <c r="N54" s="102">
        <f>N34+N51+N19</f>
        <v>0</v>
      </c>
      <c r="O54" s="41"/>
      <c r="P54" s="41"/>
      <c r="Q54" s="41"/>
      <c r="R54" s="41"/>
    </row>
    <row r="55" spans="1:18" ht="20.25">
      <c r="A55" s="38"/>
      <c r="B55" s="57"/>
      <c r="C55" s="57"/>
      <c r="D55" s="41"/>
      <c r="E55" s="41"/>
      <c r="F55" s="57"/>
      <c r="G55" s="57"/>
      <c r="H55" s="41"/>
      <c r="I55" s="41"/>
      <c r="J55" s="57"/>
      <c r="K55" s="57"/>
      <c r="L55" s="41"/>
      <c r="M55" s="41"/>
      <c r="N55" s="107"/>
      <c r="O55" s="41"/>
      <c r="P55" s="41"/>
      <c r="Q55" s="41"/>
      <c r="R55" s="41"/>
    </row>
    <row r="56" spans="1:18" ht="20.25">
      <c r="A56" s="38" t="s">
        <v>61</v>
      </c>
      <c r="B56" s="41"/>
      <c r="C56" s="41"/>
      <c r="D56" s="41"/>
      <c r="E56" s="41"/>
      <c r="F56" s="103">
        <f>'Pg. 4 FTE Persnl Costs'!D51</f>
        <v>0</v>
      </c>
      <c r="G56" s="104"/>
      <c r="H56" s="55">
        <f>'Pg. 4 FTE Persnl Costs'!F51</f>
        <v>0</v>
      </c>
      <c r="I56" s="41"/>
      <c r="J56" s="41"/>
      <c r="K56" s="41"/>
      <c r="L56" s="41"/>
      <c r="M56" s="41"/>
      <c r="N56" s="98">
        <f>N19*F56</f>
        <v>0</v>
      </c>
      <c r="O56" s="41"/>
      <c r="P56" s="41"/>
      <c r="Q56" s="41"/>
      <c r="R56" s="41"/>
    </row>
    <row r="57" spans="1:18" ht="20.25">
      <c r="A57" s="38" t="s">
        <v>270</v>
      </c>
      <c r="B57" s="41"/>
      <c r="C57" s="41"/>
      <c r="D57" s="41"/>
      <c r="E57" s="41"/>
      <c r="F57" s="105">
        <f>'Pg. 5 Allocated FTE Staff'!D52</f>
        <v>0</v>
      </c>
      <c r="G57" s="104"/>
      <c r="H57" s="59"/>
      <c r="I57" s="41"/>
      <c r="J57" s="41"/>
      <c r="K57" s="41"/>
      <c r="L57" s="41"/>
      <c r="M57" s="41"/>
      <c r="N57" s="98">
        <f>N34*F57</f>
        <v>0</v>
      </c>
      <c r="O57" s="41"/>
      <c r="P57" s="41"/>
      <c r="Q57" s="41"/>
      <c r="R57" s="41"/>
    </row>
    <row r="58" spans="1:18" ht="20.25">
      <c r="A58" s="38" t="s">
        <v>59</v>
      </c>
      <c r="B58" s="41"/>
      <c r="C58" s="41"/>
      <c r="D58" s="41"/>
      <c r="E58" s="41"/>
      <c r="F58" s="105">
        <f>'Pg. 6 PTE &amp; Cont Persnl Costs'!D53</f>
        <v>0</v>
      </c>
      <c r="G58" s="104"/>
      <c r="H58" s="59">
        <f>'Pg. 6 PTE &amp; Cont Persnl Costs'!F53</f>
        <v>0</v>
      </c>
      <c r="I58" s="41"/>
      <c r="J58" s="41"/>
      <c r="K58" s="41"/>
      <c r="L58" s="41"/>
      <c r="M58" s="41"/>
      <c r="N58" s="98">
        <f>N51*F58</f>
        <v>0</v>
      </c>
      <c r="O58" s="41"/>
      <c r="P58" s="41"/>
      <c r="Q58" s="41"/>
      <c r="R58" s="41"/>
    </row>
    <row r="60" spans="1:18" ht="20.25">
      <c r="A60" s="38"/>
      <c r="B60" s="41"/>
      <c r="C60" s="41"/>
      <c r="D60" s="41"/>
      <c r="E60" s="41"/>
      <c r="F60" s="104"/>
      <c r="G60" s="104"/>
      <c r="H60" s="57"/>
      <c r="I60" s="41"/>
      <c r="J60" s="41"/>
      <c r="K60" s="41"/>
      <c r="L60" s="41"/>
      <c r="M60" s="41"/>
      <c r="N60" s="98"/>
      <c r="O60" s="41"/>
      <c r="P60" s="41"/>
      <c r="Q60" s="41"/>
      <c r="R60" s="41"/>
    </row>
    <row r="61" spans="1:18" ht="20.25">
      <c r="A61" s="38" t="s">
        <v>320</v>
      </c>
      <c r="B61" s="41"/>
      <c r="C61" s="41"/>
      <c r="D61" s="41"/>
      <c r="E61" s="41"/>
      <c r="F61" s="104"/>
      <c r="G61" s="104"/>
      <c r="H61" s="41"/>
      <c r="I61" s="41"/>
      <c r="J61" s="41"/>
      <c r="K61" s="41"/>
      <c r="L61" s="41"/>
      <c r="M61" s="41"/>
      <c r="N61" s="98">
        <f>N57+N58+N56+N54</f>
        <v>0</v>
      </c>
      <c r="O61" s="41"/>
      <c r="P61" s="41"/>
      <c r="Q61" s="41"/>
      <c r="R61" s="41"/>
    </row>
    <row r="62" spans="1:18" ht="20.25">
      <c r="A62" s="38" t="s">
        <v>103</v>
      </c>
      <c r="B62" s="41"/>
      <c r="C62" s="41"/>
      <c r="D62" s="41"/>
      <c r="E62" s="41"/>
      <c r="F62" s="104" t="s">
        <v>0</v>
      </c>
      <c r="G62" s="104"/>
      <c r="H62" s="41"/>
      <c r="I62" s="41"/>
      <c r="J62" s="41"/>
      <c r="K62" s="41"/>
      <c r="L62" s="41"/>
      <c r="M62" s="41"/>
      <c r="N62" s="99">
        <f>N33+N50+N18</f>
        <v>0</v>
      </c>
      <c r="O62" s="41"/>
      <c r="P62" s="354" t="s">
        <v>74</v>
      </c>
      <c r="Q62" s="354"/>
      <c r="R62" s="354"/>
    </row>
    <row r="63" spans="1:18" ht="20.25">
      <c r="A63" s="38" t="s">
        <v>319</v>
      </c>
      <c r="B63" s="41"/>
      <c r="C63" s="41"/>
      <c r="D63" s="41"/>
      <c r="E63" s="41"/>
      <c r="F63" s="104"/>
      <c r="G63" s="104"/>
      <c r="H63" s="41"/>
      <c r="I63" s="41"/>
      <c r="J63" s="41"/>
      <c r="K63" s="41"/>
      <c r="L63" s="41"/>
      <c r="M63" s="41"/>
      <c r="N63" s="98">
        <f>N62+N61</f>
        <v>0</v>
      </c>
      <c r="O63" s="41"/>
      <c r="P63" s="298"/>
      <c r="Q63" s="298"/>
      <c r="R63" s="298"/>
    </row>
    <row r="64" spans="1:18" ht="20.25">
      <c r="A64" s="38" t="s">
        <v>72</v>
      </c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102">
        <f>'Pg. 3 Program Level Data'!D19</f>
        <v>0</v>
      </c>
      <c r="O64" s="41"/>
      <c r="P64" s="233"/>
      <c r="Q64" s="233"/>
      <c r="R64" s="233"/>
    </row>
    <row r="65" spans="1:18" ht="51" customHeight="1">
      <c r="A65" s="38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107"/>
      <c r="O65" s="41"/>
      <c r="P65" s="299"/>
      <c r="Q65" s="299"/>
      <c r="R65" s="300"/>
    </row>
    <row r="66" spans="1:18" ht="20.25">
      <c r="A66" s="38" t="s">
        <v>321</v>
      </c>
      <c r="B66" s="41"/>
      <c r="C66" s="41"/>
      <c r="D66" s="41"/>
      <c r="E66" s="41"/>
      <c r="F66" s="41"/>
      <c r="G66" s="41"/>
      <c r="H66" s="41"/>
      <c r="I66" s="41"/>
      <c r="J66" s="53" t="s">
        <v>27</v>
      </c>
      <c r="K66" s="41"/>
      <c r="L66" s="41"/>
      <c r="M66" s="41"/>
      <c r="N66" s="296" t="e">
        <f>N63/N64</f>
        <v>#DIV/0!</v>
      </c>
      <c r="O66" s="41"/>
      <c r="P66" s="233"/>
      <c r="Q66" s="233"/>
      <c r="R66" s="233" t="s">
        <v>82</v>
      </c>
    </row>
    <row r="67" spans="1:18" ht="20.25">
      <c r="A67" s="38"/>
      <c r="B67" s="41"/>
      <c r="C67" s="41"/>
      <c r="D67" s="41"/>
      <c r="E67" s="41"/>
      <c r="F67" s="41"/>
      <c r="G67" s="41"/>
      <c r="H67" s="41"/>
      <c r="I67" s="41"/>
      <c r="J67" s="108"/>
      <c r="K67" s="41"/>
      <c r="L67" s="41"/>
      <c r="M67" s="41"/>
      <c r="N67" s="297"/>
      <c r="O67" s="41"/>
      <c r="P67" s="233"/>
      <c r="Q67" s="233"/>
      <c r="R67" s="233"/>
    </row>
    <row r="68" spans="1:18" ht="20.25">
      <c r="A68" s="38" t="s">
        <v>322</v>
      </c>
      <c r="B68" s="41"/>
      <c r="C68" s="41"/>
      <c r="D68" s="41"/>
      <c r="E68" s="41"/>
      <c r="F68" s="41"/>
      <c r="G68" s="41"/>
      <c r="H68" s="41"/>
      <c r="I68" s="41"/>
      <c r="J68" s="109">
        <f>((1+F56)*SUM(N10:N13))+((1+F58)*SUM(N42:N45))+((1+F57)*SUM(N25:N28))</f>
        <v>0</v>
      </c>
      <c r="K68" s="41"/>
      <c r="L68" s="41"/>
      <c r="M68" s="41"/>
      <c r="N68" s="296" t="e">
        <f>J68/N$61</f>
        <v>#DIV/0!</v>
      </c>
      <c r="O68" s="41"/>
      <c r="P68" s="233"/>
      <c r="Q68" s="233"/>
      <c r="R68" s="233" t="s">
        <v>83</v>
      </c>
    </row>
    <row r="69" spans="1:18" ht="20.25">
      <c r="A69" s="38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297"/>
      <c r="O69" s="41"/>
      <c r="P69" s="233"/>
      <c r="Q69" s="233"/>
      <c r="R69" s="233"/>
    </row>
    <row r="70" spans="1:18" ht="20.25">
      <c r="A70" s="38" t="s">
        <v>323</v>
      </c>
      <c r="B70" s="41"/>
      <c r="C70" s="41"/>
      <c r="D70" s="41"/>
      <c r="E70" s="41"/>
      <c r="F70" s="41"/>
      <c r="G70" s="41"/>
      <c r="H70" s="41"/>
      <c r="I70" s="41"/>
      <c r="J70" s="109">
        <f>((1+F56)*SUM(N7:N9))+((1+F58)*SUM(N39:N41))+((1+F57)*SUM(N22:N24))</f>
        <v>0</v>
      </c>
      <c r="K70" s="41"/>
      <c r="L70" s="41"/>
      <c r="M70" s="41"/>
      <c r="N70" s="296" t="e">
        <f>J70/N$61</f>
        <v>#DIV/0!</v>
      </c>
      <c r="O70" s="41"/>
      <c r="P70" s="233"/>
      <c r="Q70" s="233"/>
      <c r="R70" s="233" t="s">
        <v>84</v>
      </c>
    </row>
    <row r="71" spans="1:18" ht="20.25">
      <c r="A71" s="38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297"/>
      <c r="O71" s="41"/>
      <c r="P71" s="233"/>
      <c r="Q71" s="233"/>
      <c r="R71" s="233"/>
    </row>
    <row r="72" spans="1:18" ht="20.25">
      <c r="A72" s="38" t="s">
        <v>324</v>
      </c>
      <c r="B72" s="41"/>
      <c r="C72" s="41"/>
      <c r="D72" s="41"/>
      <c r="E72" s="41"/>
      <c r="F72" s="41"/>
      <c r="G72" s="41"/>
      <c r="H72" s="41"/>
      <c r="I72" s="41"/>
      <c r="J72" s="109">
        <f>((1+F56)*(N14+N15+N16))+((1+F58)*(N46+N47+N48))+((1+F57)*(N29+N30+N31))</f>
        <v>0</v>
      </c>
      <c r="K72" s="41"/>
      <c r="L72" s="41"/>
      <c r="M72" s="41"/>
      <c r="N72" s="296" t="e">
        <f>J72/N$61</f>
        <v>#DIV/0!</v>
      </c>
      <c r="O72" s="41"/>
      <c r="P72" s="233"/>
      <c r="Q72" s="233"/>
      <c r="R72" s="233" t="s">
        <v>85</v>
      </c>
    </row>
    <row r="73" spans="1:18" ht="20.25">
      <c r="A73" s="38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297"/>
      <c r="O73" s="41"/>
      <c r="P73" s="233"/>
      <c r="Q73" s="233"/>
      <c r="R73" s="233"/>
    </row>
    <row r="74" spans="1:18" ht="20.25">
      <c r="A74" s="38" t="s">
        <v>325</v>
      </c>
      <c r="B74" s="41"/>
      <c r="C74" s="41"/>
      <c r="D74" s="41"/>
      <c r="E74" s="41"/>
      <c r="F74" s="41"/>
      <c r="G74" s="41"/>
      <c r="H74" s="41"/>
      <c r="I74" s="41"/>
      <c r="J74" s="102">
        <f>+J68+J70</f>
        <v>0</v>
      </c>
      <c r="K74" s="41"/>
      <c r="L74" s="41"/>
      <c r="M74" s="41"/>
      <c r="N74" s="296" t="e">
        <f>J74/N61</f>
        <v>#DIV/0!</v>
      </c>
      <c r="O74" s="41"/>
      <c r="P74" s="233"/>
      <c r="Q74" s="233"/>
      <c r="R74" s="233" t="s">
        <v>87</v>
      </c>
    </row>
    <row r="75" spans="1:15" ht="15">
      <c r="A75" s="3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9"/>
      <c r="O75" s="4"/>
    </row>
    <row r="76" spans="1:15" ht="15">
      <c r="A76" s="15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</row>
    <row r="78" spans="2:4" ht="12.75">
      <c r="B78" t="s">
        <v>0</v>
      </c>
      <c r="D78" s="13" t="s">
        <v>0</v>
      </c>
    </row>
    <row r="79" ht="12.75">
      <c r="B79" t="s">
        <v>0</v>
      </c>
    </row>
  </sheetData>
  <sheetProtection password="C943" sheet="1" objects="1" scenarios="1"/>
  <mergeCells count="3">
    <mergeCell ref="P62:R62"/>
    <mergeCell ref="E1:N1"/>
    <mergeCell ref="F2:L2"/>
  </mergeCells>
  <hyperlinks>
    <hyperlink ref="D5" location="'Appendix A. Source Codes'!A1" display="Source Code"/>
    <hyperlink ref="H5" location="'Appendix A. Source Codes'!A1" display="Source Code"/>
    <hyperlink ref="L5" location="'Appendix A. Source Codes'!A1" display="Source Code"/>
    <hyperlink ref="A6" location="'Pg. 4 FTE Persnl Costs'!A1" display="Full Time Staff"/>
    <hyperlink ref="A38" location="'Pg. 6 PTE &amp; Cont Persnl Costs'!A1" display="Part time &amp; Contract Staff"/>
    <hyperlink ref="F3" location="'Pg.1 Overview'!A1" display="Go to Overview Page"/>
    <hyperlink ref="A21" location="'Pg. 5 Allocated FTE Staff'!A1" display="Allocated FullTime Staff"/>
    <hyperlink ref="H3" location="'Pg. 8 Unit Cost Analysis'!A1" display="&lt;&lt;&lt;&lt;&lt;&lt; Back"/>
    <hyperlink ref="L3" location="'Pg. 10 Counseling Cost Analysis'!A1" display="Next &gt;&gt;&gt;&gt;&gt;&gt;"/>
  </hyperlinks>
  <printOptions horizontalCentered="1"/>
  <pageMargins left="0.75" right="0.75" top="1" bottom="1" header="0.5" footer="0.5"/>
  <pageSetup fitToHeight="1" fitToWidth="1" horizontalDpi="600" verticalDpi="600" orientation="portrait" scale="32" r:id="rId3"/>
  <headerFooter alignWithMargins="0">
    <oddFooter>&amp;RAnalysis Page 3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Guess Who</cp:lastModifiedBy>
  <cp:lastPrinted>2005-03-17T14:14:56Z</cp:lastPrinted>
  <dcterms:created xsi:type="dcterms:W3CDTF">1998-06-03T19:11:35Z</dcterms:created>
  <dcterms:modified xsi:type="dcterms:W3CDTF">2009-03-16T22:39:27Z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